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90" activeTab="0"/>
  </bookViews>
  <sheets>
    <sheet name="Ch16_Nichols_MRP" sheetId="1" r:id="rId1"/>
    <sheet name="Ch16_Nichols_Old" sheetId="2" r:id="rId2"/>
  </sheets>
  <definedNames/>
  <calcPr fullCalcOnLoad="1"/>
</workbook>
</file>

<file path=xl/sharedStrings.xml><?xml version="1.0" encoding="utf-8"?>
<sst xmlns="http://schemas.openxmlformats.org/spreadsheetml/2006/main" count="168" uniqueCount="41">
  <si>
    <t>Product A</t>
  </si>
  <si>
    <t>Gross requirements</t>
  </si>
  <si>
    <t>On-Hand</t>
  </si>
  <si>
    <t>Net requirements</t>
  </si>
  <si>
    <t>Planned order receipt</t>
  </si>
  <si>
    <t>Planned order release</t>
  </si>
  <si>
    <t>Change the cells that are highlighted in blue. All other cells are calculated.</t>
  </si>
  <si>
    <t>Product B</t>
  </si>
  <si>
    <t>Product C</t>
  </si>
  <si>
    <t>Component D</t>
  </si>
  <si>
    <t>Component E</t>
  </si>
  <si>
    <t>Component F</t>
  </si>
  <si>
    <t>Component G</t>
  </si>
  <si>
    <t>Component H</t>
  </si>
  <si>
    <t>Raw Material I</t>
  </si>
  <si>
    <t>Work Center 1</t>
  </si>
  <si>
    <t>Total Load</t>
  </si>
  <si>
    <t>Work Center 2</t>
  </si>
  <si>
    <t>Work Center 3</t>
  </si>
  <si>
    <t>Work Center 4</t>
  </si>
  <si>
    <t>Week</t>
  </si>
  <si>
    <t>A</t>
  </si>
  <si>
    <t>Gross Req'ts</t>
  </si>
  <si>
    <t>On-hand</t>
  </si>
  <si>
    <t>Net Requirements</t>
  </si>
  <si>
    <t>Planned Rec't.</t>
  </si>
  <si>
    <t>Planned Releases</t>
  </si>
  <si>
    <t>B</t>
  </si>
  <si>
    <t>C</t>
  </si>
  <si>
    <t>LT = 1</t>
  </si>
  <si>
    <t>D</t>
  </si>
  <si>
    <t>E</t>
  </si>
  <si>
    <t>F</t>
  </si>
  <si>
    <t>Nichols Company</t>
  </si>
  <si>
    <t>G</t>
  </si>
  <si>
    <t>H</t>
  </si>
  <si>
    <t>I</t>
  </si>
  <si>
    <t>WC-1</t>
  </si>
  <si>
    <t>WC-4</t>
  </si>
  <si>
    <t>WC-3</t>
  </si>
  <si>
    <t>WC-2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</si>
</sst>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_);\-###0_)"/>
    <numFmt numFmtId="166" formatCode="###0_);\-###0_);&quot;&quot;"/>
    <numFmt numFmtId="167" formatCode="\+###0_);\-###0_)"/>
    <numFmt numFmtId="168" formatCode="\+###0_);\-###0_);#0_)"/>
    <numFmt numFmtId="169" formatCode="###0__"/>
    <numFmt numFmtId="170" formatCode="##,##0_);\-###0_)"/>
    <numFmt numFmtId="171" formatCode="##,##0_);\-###0_);&quot;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165" fontId="0" fillId="0" borderId="1" xfId="0" applyNumberFormat="1" applyBorder="1" applyAlignment="1">
      <alignment/>
    </xf>
    <xf numFmtId="169" fontId="1" fillId="0" borderId="0" xfId="0" applyNumberFormat="1" applyFont="1" applyAlignment="1">
      <alignment/>
    </xf>
    <xf numFmtId="170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66" fontId="0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70" fontId="4" fillId="2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2"/>
  <sheetViews>
    <sheetView showGridLines="0" tabSelected="1" workbookViewId="0" topLeftCell="A1">
      <selection activeCell="Q34" sqref="Q34"/>
    </sheetView>
  </sheetViews>
  <sheetFormatPr defaultColWidth="9.140625" defaultRowHeight="12.75"/>
  <cols>
    <col min="1" max="1" width="9.140625" style="16" customWidth="1"/>
    <col min="2" max="2" width="7.8515625" style="16" customWidth="1"/>
    <col min="3" max="3" width="10.7109375" style="16" customWidth="1"/>
    <col min="4" max="4" width="6.7109375" style="16" customWidth="1"/>
    <col min="5" max="14" width="8.7109375" style="33" customWidth="1"/>
    <col min="15" max="16384" width="9.140625" style="16" customWidth="1"/>
  </cols>
  <sheetData>
    <row r="2" spans="2:14" ht="12.75">
      <c r="B2" s="45" t="s">
        <v>33</v>
      </c>
      <c r="C2" s="45"/>
      <c r="D2" s="45"/>
      <c r="E2" s="44" t="s">
        <v>20</v>
      </c>
      <c r="F2" s="44"/>
      <c r="G2" s="44"/>
      <c r="H2" s="44"/>
      <c r="I2" s="44"/>
      <c r="J2" s="44"/>
      <c r="K2" s="44"/>
      <c r="L2" s="44"/>
      <c r="M2" s="44"/>
      <c r="N2" s="44"/>
    </row>
    <row r="3" spans="2:14" ht="12.75">
      <c r="B3" s="46"/>
      <c r="C3" s="46"/>
      <c r="D3" s="46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</row>
    <row r="4" spans="2:14" s="19" customFormat="1" ht="12.75" customHeight="1">
      <c r="B4" s="40" t="s">
        <v>21</v>
      </c>
      <c r="C4" s="38" t="s">
        <v>22</v>
      </c>
      <c r="D4" s="38"/>
      <c r="E4" s="18"/>
      <c r="F4" s="18"/>
      <c r="G4" s="18"/>
      <c r="H4" s="18">
        <v>1500</v>
      </c>
      <c r="I4" s="18">
        <v>1700</v>
      </c>
      <c r="J4" s="18">
        <v>1150</v>
      </c>
      <c r="K4" s="18">
        <v>1100</v>
      </c>
      <c r="L4" s="18">
        <v>1000</v>
      </c>
      <c r="M4" s="18">
        <v>1100</v>
      </c>
      <c r="N4" s="18">
        <v>1400</v>
      </c>
    </row>
    <row r="5" spans="2:14" s="19" customFormat="1" ht="12.75" customHeight="1">
      <c r="B5" s="41"/>
      <c r="C5" s="17" t="s">
        <v>23</v>
      </c>
      <c r="D5" s="21">
        <v>100</v>
      </c>
      <c r="E5" s="22">
        <f>D5+E7-E4</f>
        <v>100</v>
      </c>
      <c r="F5" s="22">
        <f aca="true" t="shared" si="0" ref="F5:N5">E5+F7-F4</f>
        <v>100</v>
      </c>
      <c r="G5" s="22">
        <f t="shared" si="0"/>
        <v>100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2:14" ht="12.75">
      <c r="B6" s="5"/>
      <c r="C6" s="42" t="s">
        <v>24</v>
      </c>
      <c r="D6" s="43"/>
      <c r="E6" s="23">
        <f aca="true" t="shared" si="1" ref="E6:N6">IF(E4=0,0,E4-MAX(0,D5))</f>
        <v>0</v>
      </c>
      <c r="F6" s="23">
        <f t="shared" si="1"/>
        <v>0</v>
      </c>
      <c r="G6" s="23">
        <f t="shared" si="1"/>
        <v>0</v>
      </c>
      <c r="H6" s="23">
        <f t="shared" si="1"/>
        <v>1400</v>
      </c>
      <c r="I6" s="23">
        <f t="shared" si="1"/>
        <v>1700</v>
      </c>
      <c r="J6" s="23">
        <f t="shared" si="1"/>
        <v>1150</v>
      </c>
      <c r="K6" s="23">
        <f t="shared" si="1"/>
        <v>1100</v>
      </c>
      <c r="L6" s="23">
        <f t="shared" si="1"/>
        <v>1000</v>
      </c>
      <c r="M6" s="23">
        <f t="shared" si="1"/>
        <v>1100</v>
      </c>
      <c r="N6" s="23">
        <f t="shared" si="1"/>
        <v>1400</v>
      </c>
    </row>
    <row r="7" spans="2:14" ht="12.75">
      <c r="B7" s="24" t="s">
        <v>29</v>
      </c>
      <c r="C7" s="39" t="s">
        <v>25</v>
      </c>
      <c r="D7" s="39"/>
      <c r="E7" s="23"/>
      <c r="F7" s="34"/>
      <c r="G7" s="34"/>
      <c r="H7" s="34">
        <v>1400</v>
      </c>
      <c r="I7" s="34">
        <v>1700</v>
      </c>
      <c r="J7" s="34">
        <v>1150</v>
      </c>
      <c r="K7" s="34">
        <v>1100</v>
      </c>
      <c r="L7" s="34">
        <v>1000</v>
      </c>
      <c r="M7" s="34">
        <v>1100</v>
      </c>
      <c r="N7" s="34">
        <v>1400</v>
      </c>
    </row>
    <row r="8" spans="2:14" ht="12.75">
      <c r="B8" s="25"/>
      <c r="C8" s="39" t="s">
        <v>26</v>
      </c>
      <c r="D8" s="39"/>
      <c r="E8" s="23">
        <f>F7</f>
        <v>0</v>
      </c>
      <c r="F8" s="23">
        <f aca="true" t="shared" si="2" ref="F8:M8">G7</f>
        <v>0</v>
      </c>
      <c r="G8" s="23">
        <f t="shared" si="2"/>
        <v>1400</v>
      </c>
      <c r="H8" s="23">
        <f t="shared" si="2"/>
        <v>1700</v>
      </c>
      <c r="I8" s="23">
        <f t="shared" si="2"/>
        <v>1150</v>
      </c>
      <c r="J8" s="23">
        <f t="shared" si="2"/>
        <v>1100</v>
      </c>
      <c r="K8" s="23">
        <f t="shared" si="2"/>
        <v>1000</v>
      </c>
      <c r="L8" s="23">
        <f t="shared" si="2"/>
        <v>1100</v>
      </c>
      <c r="M8" s="23">
        <f t="shared" si="2"/>
        <v>1400</v>
      </c>
      <c r="N8" s="23">
        <f>O7</f>
        <v>0</v>
      </c>
    </row>
    <row r="9" spans="3:14" ht="18" customHeight="1">
      <c r="C9" s="7"/>
      <c r="E9" s="6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</row>
    <row r="10" spans="2:14" s="19" customFormat="1" ht="12.75" customHeight="1">
      <c r="B10" s="40" t="s">
        <v>27</v>
      </c>
      <c r="C10" s="38" t="s">
        <v>22</v>
      </c>
      <c r="D10" s="38"/>
      <c r="E10" s="18"/>
      <c r="F10" s="18"/>
      <c r="G10" s="18"/>
      <c r="H10" s="18">
        <v>2200</v>
      </c>
      <c r="I10" s="18">
        <v>2100</v>
      </c>
      <c r="J10" s="18">
        <v>1900</v>
      </c>
      <c r="K10" s="18">
        <v>1800</v>
      </c>
      <c r="L10" s="18">
        <v>1800</v>
      </c>
      <c r="M10" s="18">
        <v>1600</v>
      </c>
      <c r="N10" s="18">
        <v>1600</v>
      </c>
    </row>
    <row r="11" spans="2:14" s="19" customFormat="1" ht="12.75" customHeight="1">
      <c r="B11" s="41"/>
      <c r="C11" s="17" t="s">
        <v>23</v>
      </c>
      <c r="D11" s="21">
        <v>200</v>
      </c>
      <c r="E11" s="22">
        <f aca="true" t="shared" si="3" ref="E11:N11">D11+E13-E10</f>
        <v>200</v>
      </c>
      <c r="F11" s="22">
        <f t="shared" si="3"/>
        <v>200</v>
      </c>
      <c r="G11" s="22">
        <f t="shared" si="3"/>
        <v>200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</row>
    <row r="12" spans="2:14" ht="12.75" customHeight="1">
      <c r="B12" s="5"/>
      <c r="C12" s="42" t="s">
        <v>24</v>
      </c>
      <c r="D12" s="43"/>
      <c r="E12" s="23">
        <f aca="true" t="shared" si="4" ref="E12:N12">IF(E10=0,0,E10-MAX(0,D11))</f>
        <v>0</v>
      </c>
      <c r="F12" s="23">
        <f t="shared" si="4"/>
        <v>0</v>
      </c>
      <c r="G12" s="23">
        <f t="shared" si="4"/>
        <v>0</v>
      </c>
      <c r="H12" s="23">
        <f t="shared" si="4"/>
        <v>2000</v>
      </c>
      <c r="I12" s="23">
        <f t="shared" si="4"/>
        <v>2100</v>
      </c>
      <c r="J12" s="23">
        <f t="shared" si="4"/>
        <v>1900</v>
      </c>
      <c r="K12" s="23">
        <f t="shared" si="4"/>
        <v>1800</v>
      </c>
      <c r="L12" s="23">
        <f t="shared" si="4"/>
        <v>1800</v>
      </c>
      <c r="M12" s="23">
        <f t="shared" si="4"/>
        <v>1600</v>
      </c>
      <c r="N12" s="23">
        <f t="shared" si="4"/>
        <v>1600</v>
      </c>
    </row>
    <row r="13" spans="2:14" ht="12.75">
      <c r="B13" s="24" t="s">
        <v>29</v>
      </c>
      <c r="C13" s="39" t="s">
        <v>25</v>
      </c>
      <c r="D13" s="39"/>
      <c r="E13" s="23"/>
      <c r="F13" s="34"/>
      <c r="G13" s="34"/>
      <c r="H13" s="34">
        <v>2000</v>
      </c>
      <c r="I13" s="34">
        <v>2100</v>
      </c>
      <c r="J13" s="34">
        <v>1900</v>
      </c>
      <c r="K13" s="34">
        <v>1800</v>
      </c>
      <c r="L13" s="34">
        <v>1800</v>
      </c>
      <c r="M13" s="34">
        <v>1600</v>
      </c>
      <c r="N13" s="34">
        <v>1600</v>
      </c>
    </row>
    <row r="14" spans="2:14" ht="12.75">
      <c r="B14" s="25"/>
      <c r="C14" s="39" t="s">
        <v>26</v>
      </c>
      <c r="D14" s="39"/>
      <c r="E14" s="23">
        <f>F13</f>
        <v>0</v>
      </c>
      <c r="F14" s="23">
        <f aca="true" t="shared" si="5" ref="F14:M14">G13</f>
        <v>0</v>
      </c>
      <c r="G14" s="23">
        <f t="shared" si="5"/>
        <v>2000</v>
      </c>
      <c r="H14" s="23">
        <f t="shared" si="5"/>
        <v>2100</v>
      </c>
      <c r="I14" s="23">
        <f t="shared" si="5"/>
        <v>1900</v>
      </c>
      <c r="J14" s="23">
        <f t="shared" si="5"/>
        <v>1800</v>
      </c>
      <c r="K14" s="23">
        <f t="shared" si="5"/>
        <v>1800</v>
      </c>
      <c r="L14" s="23">
        <f t="shared" si="5"/>
        <v>1600</v>
      </c>
      <c r="M14" s="23">
        <f t="shared" si="5"/>
        <v>1600</v>
      </c>
      <c r="N14" s="23">
        <f>O13</f>
        <v>0</v>
      </c>
    </row>
    <row r="15" spans="3:14" ht="18" customHeight="1">
      <c r="C15" s="7"/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  <c r="K15" s="6">
        <v>7</v>
      </c>
      <c r="L15" s="6">
        <v>8</v>
      </c>
      <c r="M15" s="6">
        <v>9</v>
      </c>
      <c r="N15" s="6">
        <v>10</v>
      </c>
    </row>
    <row r="16" spans="2:14" s="19" customFormat="1" ht="12.75" customHeight="1">
      <c r="B16" s="40" t="s">
        <v>28</v>
      </c>
      <c r="C16" s="38" t="s">
        <v>22</v>
      </c>
      <c r="D16" s="38"/>
      <c r="E16" s="18"/>
      <c r="F16" s="18"/>
      <c r="G16" s="18"/>
      <c r="H16" s="18">
        <v>1200</v>
      </c>
      <c r="I16" s="18">
        <v>1400</v>
      </c>
      <c r="J16" s="18">
        <v>1000</v>
      </c>
      <c r="K16" s="18">
        <v>1500</v>
      </c>
      <c r="L16" s="18">
        <v>1400</v>
      </c>
      <c r="M16" s="18">
        <v>1100</v>
      </c>
      <c r="N16" s="18">
        <v>1800</v>
      </c>
    </row>
    <row r="17" spans="2:14" s="19" customFormat="1" ht="12.75" customHeight="1">
      <c r="B17" s="41"/>
      <c r="C17" s="17" t="s">
        <v>23</v>
      </c>
      <c r="D17" s="21">
        <v>175</v>
      </c>
      <c r="E17" s="22">
        <f aca="true" t="shared" si="6" ref="E17:N17">D17+E19-E16</f>
        <v>175</v>
      </c>
      <c r="F17" s="22">
        <f t="shared" si="6"/>
        <v>175</v>
      </c>
      <c r="G17" s="22">
        <f t="shared" si="6"/>
        <v>175</v>
      </c>
      <c r="H17" s="22">
        <f t="shared" si="6"/>
        <v>0</v>
      </c>
      <c r="I17" s="22">
        <f t="shared" si="6"/>
        <v>0</v>
      </c>
      <c r="J17" s="22">
        <f t="shared" si="6"/>
        <v>0</v>
      </c>
      <c r="K17" s="22">
        <f t="shared" si="6"/>
        <v>0</v>
      </c>
      <c r="L17" s="22">
        <f t="shared" si="6"/>
        <v>0</v>
      </c>
      <c r="M17" s="22">
        <f t="shared" si="6"/>
        <v>0</v>
      </c>
      <c r="N17" s="22">
        <f t="shared" si="6"/>
        <v>0</v>
      </c>
    </row>
    <row r="18" spans="2:14" ht="12.75" customHeight="1">
      <c r="B18" s="5"/>
      <c r="C18" s="42" t="s">
        <v>24</v>
      </c>
      <c r="D18" s="43"/>
      <c r="E18" s="23">
        <f aca="true" t="shared" si="7" ref="E18:N18">IF(E16=0,0,E16-MAX(0,D17))</f>
        <v>0</v>
      </c>
      <c r="F18" s="23">
        <f t="shared" si="7"/>
        <v>0</v>
      </c>
      <c r="G18" s="23">
        <f t="shared" si="7"/>
        <v>0</v>
      </c>
      <c r="H18" s="23">
        <f t="shared" si="7"/>
        <v>1025</v>
      </c>
      <c r="I18" s="23">
        <f t="shared" si="7"/>
        <v>1400</v>
      </c>
      <c r="J18" s="23">
        <f t="shared" si="7"/>
        <v>1000</v>
      </c>
      <c r="K18" s="23">
        <f t="shared" si="7"/>
        <v>1500</v>
      </c>
      <c r="L18" s="23">
        <f t="shared" si="7"/>
        <v>1400</v>
      </c>
      <c r="M18" s="23">
        <f t="shared" si="7"/>
        <v>1100</v>
      </c>
      <c r="N18" s="23">
        <f t="shared" si="7"/>
        <v>1800</v>
      </c>
    </row>
    <row r="19" spans="2:14" ht="12.75">
      <c r="B19" s="24" t="s">
        <v>29</v>
      </c>
      <c r="C19" s="39" t="s">
        <v>25</v>
      </c>
      <c r="D19" s="39"/>
      <c r="E19" s="23"/>
      <c r="F19" s="34"/>
      <c r="G19" s="34"/>
      <c r="H19" s="34">
        <v>1025</v>
      </c>
      <c r="I19" s="34">
        <v>1400</v>
      </c>
      <c r="J19" s="34">
        <v>1000</v>
      </c>
      <c r="K19" s="34">
        <v>1500</v>
      </c>
      <c r="L19" s="34">
        <v>1400</v>
      </c>
      <c r="M19" s="34">
        <v>1100</v>
      </c>
      <c r="N19" s="34">
        <v>1800</v>
      </c>
    </row>
    <row r="20" spans="2:14" ht="12.75">
      <c r="B20" s="25"/>
      <c r="C20" s="39" t="s">
        <v>26</v>
      </c>
      <c r="D20" s="39"/>
      <c r="E20" s="23">
        <f>F19</f>
        <v>0</v>
      </c>
      <c r="F20" s="23">
        <f aca="true" t="shared" si="8" ref="F20:M20">G19</f>
        <v>0</v>
      </c>
      <c r="G20" s="23">
        <f t="shared" si="8"/>
        <v>1025</v>
      </c>
      <c r="H20" s="23">
        <f t="shared" si="8"/>
        <v>1400</v>
      </c>
      <c r="I20" s="23">
        <f t="shared" si="8"/>
        <v>1000</v>
      </c>
      <c r="J20" s="23">
        <f t="shared" si="8"/>
        <v>1500</v>
      </c>
      <c r="K20" s="23">
        <f t="shared" si="8"/>
        <v>1400</v>
      </c>
      <c r="L20" s="23">
        <f t="shared" si="8"/>
        <v>1100</v>
      </c>
      <c r="M20" s="23">
        <f t="shared" si="8"/>
        <v>1800</v>
      </c>
      <c r="N20" s="23">
        <f>O19</f>
        <v>0</v>
      </c>
    </row>
    <row r="21" spans="3:14" ht="18" customHeight="1">
      <c r="C21" s="7"/>
      <c r="E21" s="6">
        <v>1</v>
      </c>
      <c r="F21" s="6">
        <v>2</v>
      </c>
      <c r="G21" s="6">
        <v>3</v>
      </c>
      <c r="H21" s="6">
        <v>4</v>
      </c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</row>
    <row r="22" spans="2:14" s="19" customFormat="1" ht="12.75" customHeight="1">
      <c r="B22" s="40" t="s">
        <v>30</v>
      </c>
      <c r="C22" s="38" t="s">
        <v>22</v>
      </c>
      <c r="D22" s="38"/>
      <c r="E22" s="18">
        <f>(4*E8)</f>
        <v>0</v>
      </c>
      <c r="F22" s="18">
        <f aca="true" t="shared" si="9" ref="F22:N22">(4*F8)</f>
        <v>0</v>
      </c>
      <c r="G22" s="18">
        <f t="shared" si="9"/>
        <v>5600</v>
      </c>
      <c r="H22" s="18">
        <f t="shared" si="9"/>
        <v>6800</v>
      </c>
      <c r="I22" s="18">
        <f t="shared" si="9"/>
        <v>4600</v>
      </c>
      <c r="J22" s="18">
        <f t="shared" si="9"/>
        <v>4400</v>
      </c>
      <c r="K22" s="18">
        <f t="shared" si="9"/>
        <v>4000</v>
      </c>
      <c r="L22" s="18">
        <f t="shared" si="9"/>
        <v>4400</v>
      </c>
      <c r="M22" s="18">
        <f t="shared" si="9"/>
        <v>5600</v>
      </c>
      <c r="N22" s="18">
        <f t="shared" si="9"/>
        <v>0</v>
      </c>
    </row>
    <row r="23" spans="2:14" s="19" customFormat="1" ht="12.75" customHeight="1">
      <c r="B23" s="41"/>
      <c r="C23" s="17" t="s">
        <v>23</v>
      </c>
      <c r="D23" s="21">
        <v>200</v>
      </c>
      <c r="E23" s="22">
        <f aca="true" t="shared" si="10" ref="E23:N23">D23+E25-E22</f>
        <v>200</v>
      </c>
      <c r="F23" s="22">
        <f t="shared" si="10"/>
        <v>200</v>
      </c>
      <c r="G23" s="22">
        <f t="shared" si="10"/>
        <v>0</v>
      </c>
      <c r="H23" s="22">
        <f t="shared" si="10"/>
        <v>0</v>
      </c>
      <c r="I23" s="22">
        <f t="shared" si="10"/>
        <v>0</v>
      </c>
      <c r="J23" s="22">
        <f t="shared" si="10"/>
        <v>0</v>
      </c>
      <c r="K23" s="22">
        <f t="shared" si="10"/>
        <v>0</v>
      </c>
      <c r="L23" s="22">
        <f t="shared" si="10"/>
        <v>0</v>
      </c>
      <c r="M23" s="22">
        <f t="shared" si="10"/>
        <v>0</v>
      </c>
      <c r="N23" s="22">
        <f t="shared" si="10"/>
        <v>0</v>
      </c>
    </row>
    <row r="24" spans="2:14" ht="12.75" customHeight="1">
      <c r="B24" s="5"/>
      <c r="C24" s="42" t="s">
        <v>24</v>
      </c>
      <c r="D24" s="43"/>
      <c r="E24" s="23">
        <f aca="true" t="shared" si="11" ref="E24:N24">IF(E22=0,0,E22-MAX(0,D23))</f>
        <v>0</v>
      </c>
      <c r="F24" s="23">
        <f t="shared" si="11"/>
        <v>0</v>
      </c>
      <c r="G24" s="23">
        <f t="shared" si="11"/>
        <v>5400</v>
      </c>
      <c r="H24" s="23">
        <f t="shared" si="11"/>
        <v>6800</v>
      </c>
      <c r="I24" s="23">
        <f t="shared" si="11"/>
        <v>4600</v>
      </c>
      <c r="J24" s="23">
        <f t="shared" si="11"/>
        <v>4400</v>
      </c>
      <c r="K24" s="23">
        <f t="shared" si="11"/>
        <v>4000</v>
      </c>
      <c r="L24" s="23">
        <f t="shared" si="11"/>
        <v>4400</v>
      </c>
      <c r="M24" s="23">
        <f t="shared" si="11"/>
        <v>5600</v>
      </c>
      <c r="N24" s="23">
        <f t="shared" si="11"/>
        <v>0</v>
      </c>
    </row>
    <row r="25" spans="2:14" ht="12.75">
      <c r="B25" s="24" t="s">
        <v>29</v>
      </c>
      <c r="C25" s="39" t="s">
        <v>25</v>
      </c>
      <c r="D25" s="39"/>
      <c r="E25" s="23"/>
      <c r="F25" s="34"/>
      <c r="G25" s="34">
        <v>5400</v>
      </c>
      <c r="H25" s="34">
        <v>6800</v>
      </c>
      <c r="I25" s="34">
        <v>4600</v>
      </c>
      <c r="J25" s="34">
        <v>4400</v>
      </c>
      <c r="K25" s="34">
        <v>4000</v>
      </c>
      <c r="L25" s="34">
        <v>4400</v>
      </c>
      <c r="M25" s="34">
        <v>5600</v>
      </c>
      <c r="N25" s="34"/>
    </row>
    <row r="26" spans="2:14" ht="12.75">
      <c r="B26" s="25"/>
      <c r="C26" s="39" t="s">
        <v>26</v>
      </c>
      <c r="D26" s="39"/>
      <c r="E26" s="23">
        <f>F25</f>
        <v>0</v>
      </c>
      <c r="F26" s="23">
        <f aca="true" t="shared" si="12" ref="F26:M26">G25</f>
        <v>5400</v>
      </c>
      <c r="G26" s="23">
        <f t="shared" si="12"/>
        <v>6800</v>
      </c>
      <c r="H26" s="23">
        <f t="shared" si="12"/>
        <v>4600</v>
      </c>
      <c r="I26" s="23">
        <f t="shared" si="12"/>
        <v>4400</v>
      </c>
      <c r="J26" s="23">
        <f t="shared" si="12"/>
        <v>4000</v>
      </c>
      <c r="K26" s="23">
        <f t="shared" si="12"/>
        <v>4400</v>
      </c>
      <c r="L26" s="23">
        <f t="shared" si="12"/>
        <v>5600</v>
      </c>
      <c r="M26" s="23">
        <f t="shared" si="12"/>
        <v>0</v>
      </c>
      <c r="N26" s="23">
        <f>O25</f>
        <v>0</v>
      </c>
    </row>
    <row r="27" spans="3:14" ht="18" customHeight="1">
      <c r="C27" s="7"/>
      <c r="E27" s="6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6">
        <v>8</v>
      </c>
      <c r="M27" s="6">
        <v>9</v>
      </c>
      <c r="N27" s="6">
        <v>10</v>
      </c>
    </row>
    <row r="28" spans="2:14" s="19" customFormat="1" ht="12.75" customHeight="1">
      <c r="B28" s="40" t="s">
        <v>31</v>
      </c>
      <c r="C28" s="38" t="s">
        <v>22</v>
      </c>
      <c r="D28" s="38"/>
      <c r="E28" s="18">
        <f>E8</f>
        <v>0</v>
      </c>
      <c r="F28" s="18">
        <f aca="true" t="shared" si="13" ref="F28:N28">F8</f>
        <v>0</v>
      </c>
      <c r="G28" s="18">
        <f t="shared" si="13"/>
        <v>1400</v>
      </c>
      <c r="H28" s="18">
        <f t="shared" si="13"/>
        <v>1700</v>
      </c>
      <c r="I28" s="18">
        <f t="shared" si="13"/>
        <v>1150</v>
      </c>
      <c r="J28" s="18">
        <f t="shared" si="13"/>
        <v>1100</v>
      </c>
      <c r="K28" s="18">
        <f t="shared" si="13"/>
        <v>1000</v>
      </c>
      <c r="L28" s="18">
        <f t="shared" si="13"/>
        <v>1100</v>
      </c>
      <c r="M28" s="18">
        <f t="shared" si="13"/>
        <v>1400</v>
      </c>
      <c r="N28" s="18">
        <f t="shared" si="13"/>
        <v>0</v>
      </c>
    </row>
    <row r="29" spans="2:14" s="19" customFormat="1" ht="12.75" customHeight="1">
      <c r="B29" s="41"/>
      <c r="C29" s="17" t="s">
        <v>23</v>
      </c>
      <c r="D29" s="21">
        <v>195</v>
      </c>
      <c r="E29" s="22">
        <f aca="true" t="shared" si="14" ref="E29:N29">D29+E31-E28</f>
        <v>195</v>
      </c>
      <c r="F29" s="22">
        <f t="shared" si="14"/>
        <v>195</v>
      </c>
      <c r="G29" s="22">
        <f t="shared" si="14"/>
        <v>0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</row>
    <row r="30" spans="2:14" ht="12.75" customHeight="1">
      <c r="B30" s="5"/>
      <c r="C30" s="42" t="s">
        <v>24</v>
      </c>
      <c r="D30" s="43"/>
      <c r="E30" s="23">
        <f aca="true" t="shared" si="15" ref="E30:N30">IF(E28=0,0,E28-MAX(0,D29))</f>
        <v>0</v>
      </c>
      <c r="F30" s="23">
        <f t="shared" si="15"/>
        <v>0</v>
      </c>
      <c r="G30" s="23">
        <f t="shared" si="15"/>
        <v>1205</v>
      </c>
      <c r="H30" s="23">
        <f t="shared" si="15"/>
        <v>1700</v>
      </c>
      <c r="I30" s="23">
        <f t="shared" si="15"/>
        <v>1150</v>
      </c>
      <c r="J30" s="23">
        <f t="shared" si="15"/>
        <v>1100</v>
      </c>
      <c r="K30" s="23">
        <f t="shared" si="15"/>
        <v>1000</v>
      </c>
      <c r="L30" s="23">
        <f t="shared" si="15"/>
        <v>1100</v>
      </c>
      <c r="M30" s="23">
        <f t="shared" si="15"/>
        <v>1400</v>
      </c>
      <c r="N30" s="23">
        <f t="shared" si="15"/>
        <v>0</v>
      </c>
    </row>
    <row r="31" spans="2:14" ht="12.75">
      <c r="B31" s="24" t="s">
        <v>29</v>
      </c>
      <c r="C31" s="39" t="s">
        <v>25</v>
      </c>
      <c r="D31" s="39"/>
      <c r="E31" s="23"/>
      <c r="F31" s="34"/>
      <c r="G31" s="34">
        <v>1205</v>
      </c>
      <c r="H31" s="34">
        <v>1700</v>
      </c>
      <c r="I31" s="34">
        <v>1150</v>
      </c>
      <c r="J31" s="34">
        <v>1100</v>
      </c>
      <c r="K31" s="34">
        <v>1000</v>
      </c>
      <c r="L31" s="34">
        <v>1100</v>
      </c>
      <c r="M31" s="34">
        <v>1400</v>
      </c>
      <c r="N31" s="34"/>
    </row>
    <row r="32" spans="2:14" ht="12.75">
      <c r="B32" s="25"/>
      <c r="C32" s="39" t="s">
        <v>26</v>
      </c>
      <c r="D32" s="39"/>
      <c r="E32" s="23">
        <f>F31</f>
        <v>0</v>
      </c>
      <c r="F32" s="23">
        <f aca="true" t="shared" si="16" ref="F32:M32">G31</f>
        <v>1205</v>
      </c>
      <c r="G32" s="23">
        <f t="shared" si="16"/>
        <v>1700</v>
      </c>
      <c r="H32" s="23">
        <f t="shared" si="16"/>
        <v>1150</v>
      </c>
      <c r="I32" s="23">
        <f t="shared" si="16"/>
        <v>1100</v>
      </c>
      <c r="J32" s="23">
        <f t="shared" si="16"/>
        <v>1000</v>
      </c>
      <c r="K32" s="23">
        <f t="shared" si="16"/>
        <v>1100</v>
      </c>
      <c r="L32" s="23">
        <f t="shared" si="16"/>
        <v>1400</v>
      </c>
      <c r="M32" s="23">
        <f t="shared" si="16"/>
        <v>0</v>
      </c>
      <c r="N32" s="23">
        <f>O31</f>
        <v>0</v>
      </c>
    </row>
    <row r="33" spans="3:14" ht="18" customHeight="1">
      <c r="C33" s="7"/>
      <c r="E33" s="6">
        <v>1</v>
      </c>
      <c r="F33" s="6">
        <v>2</v>
      </c>
      <c r="G33" s="6">
        <v>3</v>
      </c>
      <c r="H33" s="6">
        <v>4</v>
      </c>
      <c r="I33" s="6">
        <v>5</v>
      </c>
      <c r="J33" s="6">
        <v>6</v>
      </c>
      <c r="K33" s="6">
        <v>7</v>
      </c>
      <c r="L33" s="6">
        <v>8</v>
      </c>
      <c r="M33" s="6">
        <v>9</v>
      </c>
      <c r="N33" s="6">
        <v>10</v>
      </c>
    </row>
    <row r="34" spans="2:14" s="19" customFormat="1" ht="12.75" customHeight="1">
      <c r="B34" s="40" t="s">
        <v>32</v>
      </c>
      <c r="C34" s="38" t="s">
        <v>22</v>
      </c>
      <c r="D34" s="38"/>
      <c r="E34" s="18">
        <f>(4*E8)+(2*E14)</f>
        <v>0</v>
      </c>
      <c r="F34" s="18">
        <f aca="true" t="shared" si="17" ref="F34:N34">(4*F8)+(2*F14)</f>
        <v>0</v>
      </c>
      <c r="G34" s="18">
        <f t="shared" si="17"/>
        <v>9600</v>
      </c>
      <c r="H34" s="18">
        <f t="shared" si="17"/>
        <v>11000</v>
      </c>
      <c r="I34" s="18">
        <f t="shared" si="17"/>
        <v>8400</v>
      </c>
      <c r="J34" s="18">
        <f t="shared" si="17"/>
        <v>8000</v>
      </c>
      <c r="K34" s="18">
        <f t="shared" si="17"/>
        <v>7600</v>
      </c>
      <c r="L34" s="18">
        <f t="shared" si="17"/>
        <v>7600</v>
      </c>
      <c r="M34" s="18">
        <f t="shared" si="17"/>
        <v>8800</v>
      </c>
      <c r="N34" s="18">
        <f t="shared" si="17"/>
        <v>0</v>
      </c>
    </row>
    <row r="35" spans="2:14" s="19" customFormat="1" ht="12.75" customHeight="1">
      <c r="B35" s="41"/>
      <c r="C35" s="17" t="s">
        <v>23</v>
      </c>
      <c r="D35" s="21">
        <v>120</v>
      </c>
      <c r="E35" s="22">
        <f aca="true" t="shared" si="18" ref="E35:N35">D35+E37-E34</f>
        <v>120</v>
      </c>
      <c r="F35" s="22">
        <f t="shared" si="18"/>
        <v>120</v>
      </c>
      <c r="G35" s="22">
        <f t="shared" si="18"/>
        <v>0</v>
      </c>
      <c r="H35" s="22">
        <f t="shared" si="18"/>
        <v>0</v>
      </c>
      <c r="I35" s="22">
        <f t="shared" si="18"/>
        <v>0</v>
      </c>
      <c r="J35" s="22">
        <f t="shared" si="18"/>
        <v>0</v>
      </c>
      <c r="K35" s="22">
        <f t="shared" si="18"/>
        <v>0</v>
      </c>
      <c r="L35" s="22">
        <f t="shared" si="18"/>
        <v>0</v>
      </c>
      <c r="M35" s="22">
        <f t="shared" si="18"/>
        <v>0</v>
      </c>
      <c r="N35" s="22">
        <f t="shared" si="18"/>
        <v>0</v>
      </c>
    </row>
    <row r="36" spans="2:14" ht="12.75" customHeight="1">
      <c r="B36" s="5"/>
      <c r="C36" s="42" t="s">
        <v>24</v>
      </c>
      <c r="D36" s="43"/>
      <c r="E36" s="23">
        <f aca="true" t="shared" si="19" ref="E36:N36">IF(E34=0,0,E34-MAX(0,D35))</f>
        <v>0</v>
      </c>
      <c r="F36" s="23">
        <f t="shared" si="19"/>
        <v>0</v>
      </c>
      <c r="G36" s="23">
        <f t="shared" si="19"/>
        <v>9480</v>
      </c>
      <c r="H36" s="23">
        <f t="shared" si="19"/>
        <v>11000</v>
      </c>
      <c r="I36" s="23">
        <f t="shared" si="19"/>
        <v>8400</v>
      </c>
      <c r="J36" s="23">
        <f t="shared" si="19"/>
        <v>8000</v>
      </c>
      <c r="K36" s="23">
        <f t="shared" si="19"/>
        <v>7600</v>
      </c>
      <c r="L36" s="23">
        <f t="shared" si="19"/>
        <v>7600</v>
      </c>
      <c r="M36" s="23">
        <f t="shared" si="19"/>
        <v>8800</v>
      </c>
      <c r="N36" s="23">
        <f t="shared" si="19"/>
        <v>0</v>
      </c>
    </row>
    <row r="37" spans="2:14" ht="12.75">
      <c r="B37" s="24" t="s">
        <v>29</v>
      </c>
      <c r="C37" s="39" t="s">
        <v>25</v>
      </c>
      <c r="D37" s="39"/>
      <c r="E37" s="23"/>
      <c r="F37" s="34"/>
      <c r="G37" s="34">
        <v>9480</v>
      </c>
      <c r="H37" s="34">
        <v>11000</v>
      </c>
      <c r="I37" s="34">
        <v>8400</v>
      </c>
      <c r="J37" s="34">
        <v>8000</v>
      </c>
      <c r="K37" s="34">
        <v>7600</v>
      </c>
      <c r="L37" s="34">
        <v>7600</v>
      </c>
      <c r="M37" s="34">
        <v>8800</v>
      </c>
      <c r="N37" s="34"/>
    </row>
    <row r="38" spans="2:14" ht="12.75">
      <c r="B38" s="25"/>
      <c r="C38" s="39" t="s">
        <v>26</v>
      </c>
      <c r="D38" s="39"/>
      <c r="E38" s="23">
        <f>F37</f>
        <v>0</v>
      </c>
      <c r="F38" s="23">
        <f aca="true" t="shared" si="20" ref="F38:M38">G37</f>
        <v>9480</v>
      </c>
      <c r="G38" s="23">
        <f t="shared" si="20"/>
        <v>11000</v>
      </c>
      <c r="H38" s="23">
        <f t="shared" si="20"/>
        <v>8400</v>
      </c>
      <c r="I38" s="23">
        <f t="shared" si="20"/>
        <v>8000</v>
      </c>
      <c r="J38" s="23">
        <f t="shared" si="20"/>
        <v>7600</v>
      </c>
      <c r="K38" s="23">
        <f t="shared" si="20"/>
        <v>7600</v>
      </c>
      <c r="L38" s="23">
        <f t="shared" si="20"/>
        <v>8800</v>
      </c>
      <c r="M38" s="23">
        <f t="shared" si="20"/>
        <v>0</v>
      </c>
      <c r="N38" s="23">
        <f>O37</f>
        <v>0</v>
      </c>
    </row>
    <row r="39" spans="3:14" ht="18" customHeight="1">
      <c r="C39" s="7"/>
      <c r="E39" s="6">
        <v>1</v>
      </c>
      <c r="F39" s="6">
        <v>2</v>
      </c>
      <c r="G39" s="6">
        <v>3</v>
      </c>
      <c r="H39" s="6">
        <v>4</v>
      </c>
      <c r="I39" s="6">
        <v>5</v>
      </c>
      <c r="J39" s="6">
        <v>6</v>
      </c>
      <c r="K39" s="6">
        <v>7</v>
      </c>
      <c r="L39" s="6">
        <v>8</v>
      </c>
      <c r="M39" s="6">
        <v>9</v>
      </c>
      <c r="N39" s="6">
        <v>10</v>
      </c>
    </row>
    <row r="40" spans="2:14" s="19" customFormat="1" ht="12.75" customHeight="1">
      <c r="B40" s="40" t="s">
        <v>34</v>
      </c>
      <c r="C40" s="38" t="s">
        <v>22</v>
      </c>
      <c r="D40" s="38"/>
      <c r="E40" s="18">
        <f>(3*E14)+(2*E20)</f>
        <v>0</v>
      </c>
      <c r="F40" s="18">
        <f aca="true" t="shared" si="21" ref="F40:N40">(3*F14)+(2*F20)</f>
        <v>0</v>
      </c>
      <c r="G40" s="18">
        <f t="shared" si="21"/>
        <v>8050</v>
      </c>
      <c r="H40" s="18">
        <f t="shared" si="21"/>
        <v>9100</v>
      </c>
      <c r="I40" s="18">
        <f t="shared" si="21"/>
        <v>7700</v>
      </c>
      <c r="J40" s="18">
        <f t="shared" si="21"/>
        <v>8400</v>
      </c>
      <c r="K40" s="18">
        <f t="shared" si="21"/>
        <v>8200</v>
      </c>
      <c r="L40" s="18">
        <f t="shared" si="21"/>
        <v>7000</v>
      </c>
      <c r="M40" s="18">
        <f t="shared" si="21"/>
        <v>8400</v>
      </c>
      <c r="N40" s="18">
        <f t="shared" si="21"/>
        <v>0</v>
      </c>
    </row>
    <row r="41" spans="2:14" s="19" customFormat="1" ht="12.75" customHeight="1">
      <c r="B41" s="41"/>
      <c r="C41" s="17" t="s">
        <v>23</v>
      </c>
      <c r="D41" s="21">
        <v>200</v>
      </c>
      <c r="E41" s="22">
        <f aca="true" t="shared" si="22" ref="E41:N41">D41+E43-E40</f>
        <v>200</v>
      </c>
      <c r="F41" s="22">
        <f t="shared" si="22"/>
        <v>200</v>
      </c>
      <c r="G41" s="22">
        <f t="shared" si="22"/>
        <v>0</v>
      </c>
      <c r="H41" s="22">
        <f t="shared" si="22"/>
        <v>0</v>
      </c>
      <c r="I41" s="22">
        <f t="shared" si="22"/>
        <v>0</v>
      </c>
      <c r="J41" s="22">
        <f t="shared" si="22"/>
        <v>0</v>
      </c>
      <c r="K41" s="22">
        <f t="shared" si="22"/>
        <v>0</v>
      </c>
      <c r="L41" s="22">
        <f t="shared" si="22"/>
        <v>0</v>
      </c>
      <c r="M41" s="22">
        <f t="shared" si="22"/>
        <v>0</v>
      </c>
      <c r="N41" s="22">
        <f t="shared" si="22"/>
        <v>0</v>
      </c>
    </row>
    <row r="42" spans="2:14" ht="12.75" customHeight="1">
      <c r="B42" s="5"/>
      <c r="C42" s="42" t="s">
        <v>24</v>
      </c>
      <c r="D42" s="43"/>
      <c r="E42" s="23">
        <f aca="true" t="shared" si="23" ref="E42:N42">IF(E40=0,0,E40-MAX(0,D41))</f>
        <v>0</v>
      </c>
      <c r="F42" s="23">
        <f t="shared" si="23"/>
        <v>0</v>
      </c>
      <c r="G42" s="23">
        <f t="shared" si="23"/>
        <v>7850</v>
      </c>
      <c r="H42" s="23">
        <f t="shared" si="23"/>
        <v>9100</v>
      </c>
      <c r="I42" s="23">
        <f t="shared" si="23"/>
        <v>7700</v>
      </c>
      <c r="J42" s="23">
        <f t="shared" si="23"/>
        <v>8400</v>
      </c>
      <c r="K42" s="23">
        <f t="shared" si="23"/>
        <v>8200</v>
      </c>
      <c r="L42" s="23">
        <f t="shared" si="23"/>
        <v>7000</v>
      </c>
      <c r="M42" s="23">
        <f t="shared" si="23"/>
        <v>8400</v>
      </c>
      <c r="N42" s="23">
        <f t="shared" si="23"/>
        <v>0</v>
      </c>
    </row>
    <row r="43" spans="2:14" ht="12.75">
      <c r="B43" s="24" t="s">
        <v>29</v>
      </c>
      <c r="C43" s="39" t="s">
        <v>25</v>
      </c>
      <c r="D43" s="39"/>
      <c r="E43" s="23"/>
      <c r="F43" s="34"/>
      <c r="G43" s="34">
        <v>7850</v>
      </c>
      <c r="H43" s="34">
        <v>9100</v>
      </c>
      <c r="I43" s="34">
        <v>7700</v>
      </c>
      <c r="J43" s="34">
        <v>8400</v>
      </c>
      <c r="K43" s="34">
        <v>8200</v>
      </c>
      <c r="L43" s="34">
        <v>7000</v>
      </c>
      <c r="M43" s="34">
        <v>8400</v>
      </c>
      <c r="N43" s="34"/>
    </row>
    <row r="44" spans="2:14" ht="12.75">
      <c r="B44" s="25"/>
      <c r="C44" s="39" t="s">
        <v>26</v>
      </c>
      <c r="D44" s="39"/>
      <c r="E44" s="23">
        <f>F43</f>
        <v>0</v>
      </c>
      <c r="F44" s="23">
        <f aca="true" t="shared" si="24" ref="F44:M44">G43</f>
        <v>7850</v>
      </c>
      <c r="G44" s="23">
        <f t="shared" si="24"/>
        <v>9100</v>
      </c>
      <c r="H44" s="23">
        <f t="shared" si="24"/>
        <v>7700</v>
      </c>
      <c r="I44" s="23">
        <f t="shared" si="24"/>
        <v>8400</v>
      </c>
      <c r="J44" s="23">
        <f t="shared" si="24"/>
        <v>8200</v>
      </c>
      <c r="K44" s="23">
        <f t="shared" si="24"/>
        <v>7000</v>
      </c>
      <c r="L44" s="23">
        <f t="shared" si="24"/>
        <v>8400</v>
      </c>
      <c r="M44" s="23">
        <f t="shared" si="24"/>
        <v>0</v>
      </c>
      <c r="N44" s="23">
        <f>O43</f>
        <v>0</v>
      </c>
    </row>
    <row r="45" spans="3:14" ht="18" customHeight="1">
      <c r="C45" s="7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</row>
    <row r="46" spans="2:14" s="19" customFormat="1" ht="12.75" customHeight="1">
      <c r="B46" s="40" t="s">
        <v>35</v>
      </c>
      <c r="C46" s="38" t="s">
        <v>22</v>
      </c>
      <c r="D46" s="38"/>
      <c r="E46" s="18">
        <f>E20</f>
        <v>0</v>
      </c>
      <c r="F46" s="18">
        <f aca="true" t="shared" si="25" ref="F46:N46">F20</f>
        <v>0</v>
      </c>
      <c r="G46" s="18">
        <f t="shared" si="25"/>
        <v>1025</v>
      </c>
      <c r="H46" s="18">
        <f t="shared" si="25"/>
        <v>1400</v>
      </c>
      <c r="I46" s="18">
        <f t="shared" si="25"/>
        <v>1000</v>
      </c>
      <c r="J46" s="18">
        <f t="shared" si="25"/>
        <v>1500</v>
      </c>
      <c r="K46" s="18">
        <f t="shared" si="25"/>
        <v>1400</v>
      </c>
      <c r="L46" s="18">
        <f t="shared" si="25"/>
        <v>1100</v>
      </c>
      <c r="M46" s="18">
        <f t="shared" si="25"/>
        <v>1800</v>
      </c>
      <c r="N46" s="18">
        <f t="shared" si="25"/>
        <v>0</v>
      </c>
    </row>
    <row r="47" spans="2:14" s="19" customFormat="1" ht="12.75" customHeight="1">
      <c r="B47" s="41"/>
      <c r="C47" s="17" t="s">
        <v>23</v>
      </c>
      <c r="D47" s="21">
        <v>200</v>
      </c>
      <c r="E47" s="22">
        <f aca="true" t="shared" si="26" ref="E47:N47">D47+E49-E46</f>
        <v>200</v>
      </c>
      <c r="F47" s="22">
        <f t="shared" si="26"/>
        <v>200</v>
      </c>
      <c r="G47" s="22">
        <f t="shared" si="26"/>
        <v>0</v>
      </c>
      <c r="H47" s="22">
        <f t="shared" si="26"/>
        <v>0</v>
      </c>
      <c r="I47" s="22">
        <f t="shared" si="26"/>
        <v>0</v>
      </c>
      <c r="J47" s="22">
        <f t="shared" si="26"/>
        <v>0</v>
      </c>
      <c r="K47" s="22">
        <f t="shared" si="26"/>
        <v>0</v>
      </c>
      <c r="L47" s="22">
        <f t="shared" si="26"/>
        <v>0</v>
      </c>
      <c r="M47" s="22">
        <f t="shared" si="26"/>
        <v>0</v>
      </c>
      <c r="N47" s="22">
        <f t="shared" si="26"/>
        <v>0</v>
      </c>
    </row>
    <row r="48" spans="2:14" ht="12.75" customHeight="1">
      <c r="B48" s="5"/>
      <c r="C48" s="42" t="s">
        <v>24</v>
      </c>
      <c r="D48" s="43"/>
      <c r="E48" s="23">
        <f aca="true" t="shared" si="27" ref="E48:N48">IF(E46=0,0,E46-MAX(0,D47))</f>
        <v>0</v>
      </c>
      <c r="F48" s="23">
        <f t="shared" si="27"/>
        <v>0</v>
      </c>
      <c r="G48" s="23">
        <f t="shared" si="27"/>
        <v>825</v>
      </c>
      <c r="H48" s="23">
        <f t="shared" si="27"/>
        <v>1400</v>
      </c>
      <c r="I48" s="23">
        <f t="shared" si="27"/>
        <v>1000</v>
      </c>
      <c r="J48" s="23">
        <f t="shared" si="27"/>
        <v>1500</v>
      </c>
      <c r="K48" s="23">
        <f t="shared" si="27"/>
        <v>1400</v>
      </c>
      <c r="L48" s="23">
        <f t="shared" si="27"/>
        <v>1100</v>
      </c>
      <c r="M48" s="23">
        <f t="shared" si="27"/>
        <v>1800</v>
      </c>
      <c r="N48" s="23">
        <f t="shared" si="27"/>
        <v>0</v>
      </c>
    </row>
    <row r="49" spans="2:14" ht="12.75">
      <c r="B49" s="24" t="s">
        <v>29</v>
      </c>
      <c r="C49" s="39" t="s">
        <v>25</v>
      </c>
      <c r="D49" s="39"/>
      <c r="E49" s="23"/>
      <c r="F49" s="34"/>
      <c r="G49" s="34">
        <v>825</v>
      </c>
      <c r="H49" s="34">
        <v>1400</v>
      </c>
      <c r="I49" s="34">
        <v>1000</v>
      </c>
      <c r="J49" s="34">
        <v>1500</v>
      </c>
      <c r="K49" s="34">
        <v>1400</v>
      </c>
      <c r="L49" s="34">
        <v>1100</v>
      </c>
      <c r="M49" s="34">
        <v>1800</v>
      </c>
      <c r="N49" s="34"/>
    </row>
    <row r="50" spans="2:14" ht="12.75">
      <c r="B50" s="25"/>
      <c r="C50" s="39" t="s">
        <v>26</v>
      </c>
      <c r="D50" s="39"/>
      <c r="E50" s="23">
        <f>F49</f>
        <v>0</v>
      </c>
      <c r="F50" s="23">
        <f aca="true" t="shared" si="28" ref="F50:M50">G49</f>
        <v>825</v>
      </c>
      <c r="G50" s="23">
        <f t="shared" si="28"/>
        <v>1400</v>
      </c>
      <c r="H50" s="23">
        <f t="shared" si="28"/>
        <v>1000</v>
      </c>
      <c r="I50" s="23">
        <f t="shared" si="28"/>
        <v>1500</v>
      </c>
      <c r="J50" s="23">
        <f t="shared" si="28"/>
        <v>1400</v>
      </c>
      <c r="K50" s="23">
        <f t="shared" si="28"/>
        <v>1100</v>
      </c>
      <c r="L50" s="23">
        <f t="shared" si="28"/>
        <v>1800</v>
      </c>
      <c r="M50" s="23">
        <f t="shared" si="28"/>
        <v>0</v>
      </c>
      <c r="N50" s="23">
        <f>O49</f>
        <v>0</v>
      </c>
    </row>
    <row r="51" spans="3:14" ht="18" customHeight="1">
      <c r="C51" s="7"/>
      <c r="E51" s="6">
        <v>1</v>
      </c>
      <c r="F51" s="6">
        <v>2</v>
      </c>
      <c r="G51" s="6">
        <v>3</v>
      </c>
      <c r="H51" s="6">
        <v>4</v>
      </c>
      <c r="I51" s="6">
        <v>5</v>
      </c>
      <c r="J51" s="6">
        <v>6</v>
      </c>
      <c r="K51" s="6">
        <v>7</v>
      </c>
      <c r="L51" s="6">
        <v>8</v>
      </c>
      <c r="M51" s="6">
        <v>9</v>
      </c>
      <c r="N51" s="6">
        <v>10</v>
      </c>
    </row>
    <row r="52" spans="2:14" s="19" customFormat="1" ht="12.75" customHeight="1">
      <c r="B52" s="40" t="s">
        <v>36</v>
      </c>
      <c r="C52" s="38" t="s">
        <v>22</v>
      </c>
      <c r="D52" s="38"/>
      <c r="E52" s="18">
        <f>(3*E26)+(2*E44)</f>
        <v>0</v>
      </c>
      <c r="F52" s="18">
        <f aca="true" t="shared" si="29" ref="F52:N52">(3*F26)+(2*F44)</f>
        <v>31900</v>
      </c>
      <c r="G52" s="18">
        <f t="shared" si="29"/>
        <v>38600</v>
      </c>
      <c r="H52" s="18">
        <f t="shared" si="29"/>
        <v>29200</v>
      </c>
      <c r="I52" s="18">
        <f t="shared" si="29"/>
        <v>30000</v>
      </c>
      <c r="J52" s="18">
        <f t="shared" si="29"/>
        <v>28400</v>
      </c>
      <c r="K52" s="18">
        <f t="shared" si="29"/>
        <v>27200</v>
      </c>
      <c r="L52" s="18">
        <f t="shared" si="29"/>
        <v>33600</v>
      </c>
      <c r="M52" s="18">
        <f t="shared" si="29"/>
        <v>0</v>
      </c>
      <c r="N52" s="18">
        <f t="shared" si="29"/>
        <v>0</v>
      </c>
    </row>
    <row r="53" spans="2:14" s="19" customFormat="1" ht="12.75" customHeight="1">
      <c r="B53" s="41"/>
      <c r="C53" s="17" t="s">
        <v>23</v>
      </c>
      <c r="D53" s="21">
        <v>300</v>
      </c>
      <c r="E53" s="22">
        <f aca="true" t="shared" si="30" ref="E53:N53">D53+E55-E52</f>
        <v>300</v>
      </c>
      <c r="F53" s="22">
        <f t="shared" si="30"/>
        <v>0</v>
      </c>
      <c r="G53" s="22">
        <f t="shared" si="30"/>
        <v>0</v>
      </c>
      <c r="H53" s="22">
        <f t="shared" si="30"/>
        <v>0</v>
      </c>
      <c r="I53" s="22">
        <f t="shared" si="30"/>
        <v>0</v>
      </c>
      <c r="J53" s="22">
        <f t="shared" si="30"/>
        <v>0</v>
      </c>
      <c r="K53" s="22">
        <f t="shared" si="30"/>
        <v>0</v>
      </c>
      <c r="L53" s="22">
        <f t="shared" si="30"/>
        <v>0</v>
      </c>
      <c r="M53" s="22">
        <f t="shared" si="30"/>
        <v>0</v>
      </c>
      <c r="N53" s="22">
        <f t="shared" si="30"/>
        <v>0</v>
      </c>
    </row>
    <row r="54" spans="2:14" ht="12.75" customHeight="1">
      <c r="B54" s="5"/>
      <c r="C54" s="42" t="s">
        <v>24</v>
      </c>
      <c r="D54" s="43"/>
      <c r="E54" s="23">
        <f aca="true" t="shared" si="31" ref="E54:N54">IF(E52=0,0,E52-MAX(0,D53))</f>
        <v>0</v>
      </c>
      <c r="F54" s="23">
        <f t="shared" si="31"/>
        <v>31600</v>
      </c>
      <c r="G54" s="23">
        <f t="shared" si="31"/>
        <v>38600</v>
      </c>
      <c r="H54" s="23">
        <f t="shared" si="31"/>
        <v>29200</v>
      </c>
      <c r="I54" s="23">
        <f t="shared" si="31"/>
        <v>30000</v>
      </c>
      <c r="J54" s="23">
        <f t="shared" si="31"/>
        <v>28400</v>
      </c>
      <c r="K54" s="23">
        <f t="shared" si="31"/>
        <v>27200</v>
      </c>
      <c r="L54" s="23">
        <f t="shared" si="31"/>
        <v>33600</v>
      </c>
      <c r="M54" s="23">
        <f t="shared" si="31"/>
        <v>0</v>
      </c>
      <c r="N54" s="23">
        <f t="shared" si="31"/>
        <v>0</v>
      </c>
    </row>
    <row r="55" spans="2:14" ht="12.75">
      <c r="B55" s="24" t="s">
        <v>29</v>
      </c>
      <c r="C55" s="39" t="s">
        <v>25</v>
      </c>
      <c r="D55" s="39"/>
      <c r="E55" s="23"/>
      <c r="F55" s="34">
        <v>31600</v>
      </c>
      <c r="G55" s="34">
        <v>38600</v>
      </c>
      <c r="H55" s="34">
        <v>29200</v>
      </c>
      <c r="I55" s="34">
        <v>30000</v>
      </c>
      <c r="J55" s="34">
        <v>28400</v>
      </c>
      <c r="K55" s="34">
        <v>27200</v>
      </c>
      <c r="L55" s="34">
        <v>33600</v>
      </c>
      <c r="M55" s="34"/>
      <c r="N55" s="34"/>
    </row>
    <row r="56" spans="2:14" ht="12.75">
      <c r="B56" s="25"/>
      <c r="C56" s="39" t="s">
        <v>26</v>
      </c>
      <c r="D56" s="39"/>
      <c r="E56" s="23">
        <f>F55</f>
        <v>31600</v>
      </c>
      <c r="F56" s="23">
        <f aca="true" t="shared" si="32" ref="F56:M56">G55</f>
        <v>38600</v>
      </c>
      <c r="G56" s="23">
        <f t="shared" si="32"/>
        <v>29200</v>
      </c>
      <c r="H56" s="23">
        <f t="shared" si="32"/>
        <v>30000</v>
      </c>
      <c r="I56" s="23">
        <f t="shared" si="32"/>
        <v>28400</v>
      </c>
      <c r="J56" s="23">
        <f t="shared" si="32"/>
        <v>27200</v>
      </c>
      <c r="K56" s="23">
        <f t="shared" si="32"/>
        <v>33600</v>
      </c>
      <c r="L56" s="23">
        <f t="shared" si="32"/>
        <v>0</v>
      </c>
      <c r="M56" s="23">
        <f t="shared" si="32"/>
        <v>0</v>
      </c>
      <c r="N56" s="23">
        <f>O55</f>
        <v>0</v>
      </c>
    </row>
    <row r="59" spans="3:14" ht="18" customHeight="1">
      <c r="C59" s="7"/>
      <c r="E59" s="6">
        <v>1</v>
      </c>
      <c r="F59" s="6">
        <v>2</v>
      </c>
      <c r="G59" s="6">
        <v>3</v>
      </c>
      <c r="H59" s="6">
        <v>4</v>
      </c>
      <c r="I59" s="6">
        <v>5</v>
      </c>
      <c r="J59" s="6">
        <v>6</v>
      </c>
      <c r="K59" s="6">
        <v>7</v>
      </c>
      <c r="L59" s="6">
        <v>8</v>
      </c>
      <c r="M59" s="6">
        <v>9</v>
      </c>
      <c r="N59" s="6">
        <v>10</v>
      </c>
    </row>
    <row r="60" spans="2:14" s="19" customFormat="1" ht="12.75" customHeight="1">
      <c r="B60" s="40" t="s">
        <v>37</v>
      </c>
      <c r="C60" s="38" t="s">
        <v>0</v>
      </c>
      <c r="D60" s="38"/>
      <c r="E60" s="26">
        <f>(E8*0.2)</f>
        <v>0</v>
      </c>
      <c r="F60" s="26">
        <f aca="true" t="shared" si="33" ref="F60:N60">(F8*0.2)</f>
        <v>0</v>
      </c>
      <c r="G60" s="26">
        <f t="shared" si="33"/>
        <v>280</v>
      </c>
      <c r="H60" s="26">
        <f t="shared" si="33"/>
        <v>340</v>
      </c>
      <c r="I60" s="26">
        <f t="shared" si="33"/>
        <v>230</v>
      </c>
      <c r="J60" s="26">
        <f t="shared" si="33"/>
        <v>220</v>
      </c>
      <c r="K60" s="26">
        <f t="shared" si="33"/>
        <v>200</v>
      </c>
      <c r="L60" s="26">
        <f t="shared" si="33"/>
        <v>220</v>
      </c>
      <c r="M60" s="26">
        <f t="shared" si="33"/>
        <v>280</v>
      </c>
      <c r="N60" s="26">
        <f t="shared" si="33"/>
        <v>0</v>
      </c>
    </row>
    <row r="61" spans="2:14" s="19" customFormat="1" ht="12.75" customHeight="1">
      <c r="B61" s="41"/>
      <c r="C61" s="38" t="s">
        <v>9</v>
      </c>
      <c r="D61" s="38"/>
      <c r="E61" s="26">
        <f>E26*0.15</f>
        <v>0</v>
      </c>
      <c r="F61" s="26">
        <f aca="true" t="shared" si="34" ref="F61:N61">F26*0.15</f>
        <v>810</v>
      </c>
      <c r="G61" s="26">
        <f t="shared" si="34"/>
        <v>1020</v>
      </c>
      <c r="H61" s="26">
        <f t="shared" si="34"/>
        <v>690</v>
      </c>
      <c r="I61" s="26">
        <f t="shared" si="34"/>
        <v>660</v>
      </c>
      <c r="J61" s="26">
        <f t="shared" si="34"/>
        <v>600</v>
      </c>
      <c r="K61" s="26">
        <f t="shared" si="34"/>
        <v>660</v>
      </c>
      <c r="L61" s="26">
        <f t="shared" si="34"/>
        <v>840</v>
      </c>
      <c r="M61" s="26">
        <f t="shared" si="34"/>
        <v>0</v>
      </c>
      <c r="N61" s="26">
        <f t="shared" si="34"/>
        <v>0</v>
      </c>
    </row>
    <row r="62" spans="2:14" ht="12.75" customHeight="1">
      <c r="B62" s="5"/>
      <c r="C62" s="39" t="s">
        <v>12</v>
      </c>
      <c r="D62" s="39"/>
      <c r="E62" s="27">
        <f>E44*0.3</f>
        <v>0</v>
      </c>
      <c r="F62" s="27">
        <f aca="true" t="shared" si="35" ref="F62:N62">F44*0.3</f>
        <v>2355</v>
      </c>
      <c r="G62" s="27">
        <f t="shared" si="35"/>
        <v>2730</v>
      </c>
      <c r="H62" s="27">
        <f t="shared" si="35"/>
        <v>2310</v>
      </c>
      <c r="I62" s="27">
        <f t="shared" si="35"/>
        <v>2520</v>
      </c>
      <c r="J62" s="27">
        <f t="shared" si="35"/>
        <v>2460</v>
      </c>
      <c r="K62" s="27">
        <f t="shared" si="35"/>
        <v>2100</v>
      </c>
      <c r="L62" s="27">
        <f t="shared" si="35"/>
        <v>2520</v>
      </c>
      <c r="M62" s="27">
        <f t="shared" si="35"/>
        <v>0</v>
      </c>
      <c r="N62" s="27">
        <f t="shared" si="35"/>
        <v>0</v>
      </c>
    </row>
    <row r="63" spans="2:14" ht="12.75">
      <c r="B63" s="28"/>
      <c r="C63" s="39" t="s">
        <v>13</v>
      </c>
      <c r="D63" s="39"/>
      <c r="E63" s="27">
        <f>E50*0.05</f>
        <v>0</v>
      </c>
      <c r="F63" s="27">
        <f aca="true" t="shared" si="36" ref="F63:N63">F50*0.05</f>
        <v>41.25</v>
      </c>
      <c r="G63" s="27">
        <f t="shared" si="36"/>
        <v>70</v>
      </c>
      <c r="H63" s="27">
        <f t="shared" si="36"/>
        <v>50</v>
      </c>
      <c r="I63" s="27">
        <f t="shared" si="36"/>
        <v>75</v>
      </c>
      <c r="J63" s="27">
        <f t="shared" si="36"/>
        <v>70</v>
      </c>
      <c r="K63" s="27">
        <f t="shared" si="36"/>
        <v>55</v>
      </c>
      <c r="L63" s="27">
        <f t="shared" si="36"/>
        <v>90</v>
      </c>
      <c r="M63" s="27">
        <f t="shared" si="36"/>
        <v>0</v>
      </c>
      <c r="N63" s="27">
        <f t="shared" si="36"/>
        <v>0</v>
      </c>
    </row>
    <row r="64" spans="2:14" ht="12.75">
      <c r="B64" s="29"/>
      <c r="C64" s="37" t="s">
        <v>16</v>
      </c>
      <c r="D64" s="37"/>
      <c r="E64" s="30">
        <f>SUM(E60:E63)</f>
        <v>0</v>
      </c>
      <c r="F64" s="30">
        <f aca="true" t="shared" si="37" ref="F64:M64">SUM(F60:F63)</f>
        <v>3206.25</v>
      </c>
      <c r="G64" s="30">
        <f t="shared" si="37"/>
        <v>4100</v>
      </c>
      <c r="H64" s="30">
        <f t="shared" si="37"/>
        <v>3390</v>
      </c>
      <c r="I64" s="30">
        <f t="shared" si="37"/>
        <v>3485</v>
      </c>
      <c r="J64" s="30">
        <f t="shared" si="37"/>
        <v>3350</v>
      </c>
      <c r="K64" s="30">
        <f t="shared" si="37"/>
        <v>3015</v>
      </c>
      <c r="L64" s="30">
        <f t="shared" si="37"/>
        <v>3670</v>
      </c>
      <c r="M64" s="30">
        <f t="shared" si="37"/>
        <v>280</v>
      </c>
      <c r="N64" s="30">
        <f>SUM(N60:N63)</f>
        <v>0</v>
      </c>
    </row>
    <row r="65" spans="3:14" ht="18" customHeight="1">
      <c r="C65" s="7"/>
      <c r="E65" s="6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6">
        <v>8</v>
      </c>
      <c r="M65" s="6">
        <v>9</v>
      </c>
      <c r="N65" s="6">
        <v>10</v>
      </c>
    </row>
    <row r="66" spans="2:14" s="19" customFormat="1" ht="12.75" customHeight="1">
      <c r="B66" s="40" t="s">
        <v>40</v>
      </c>
      <c r="C66" s="38" t="s">
        <v>7</v>
      </c>
      <c r="D66" s="38"/>
      <c r="E66" s="26">
        <f>E14*0.3</f>
        <v>0</v>
      </c>
      <c r="F66" s="26">
        <f aca="true" t="shared" si="38" ref="F66:N66">F14*0.3</f>
        <v>0</v>
      </c>
      <c r="G66" s="26">
        <f t="shared" si="38"/>
        <v>600</v>
      </c>
      <c r="H66" s="26">
        <f t="shared" si="38"/>
        <v>630</v>
      </c>
      <c r="I66" s="26">
        <f t="shared" si="38"/>
        <v>570</v>
      </c>
      <c r="J66" s="26">
        <f t="shared" si="38"/>
        <v>540</v>
      </c>
      <c r="K66" s="26">
        <f t="shared" si="38"/>
        <v>540</v>
      </c>
      <c r="L66" s="26">
        <f t="shared" si="38"/>
        <v>480</v>
      </c>
      <c r="M66" s="26">
        <f t="shared" si="38"/>
        <v>480</v>
      </c>
      <c r="N66" s="26">
        <f t="shared" si="38"/>
        <v>0</v>
      </c>
    </row>
    <row r="67" spans="2:14" s="19" customFormat="1" ht="12.75" customHeight="1">
      <c r="B67" s="41"/>
      <c r="C67" s="38" t="s">
        <v>10</v>
      </c>
      <c r="D67" s="38"/>
      <c r="E67" s="26">
        <f>E32*0.15</f>
        <v>0</v>
      </c>
      <c r="F67" s="26">
        <f aca="true" t="shared" si="39" ref="F67:N67">F32*0.15</f>
        <v>180.75</v>
      </c>
      <c r="G67" s="26">
        <f t="shared" si="39"/>
        <v>255</v>
      </c>
      <c r="H67" s="26">
        <f t="shared" si="39"/>
        <v>172.5</v>
      </c>
      <c r="I67" s="26">
        <f t="shared" si="39"/>
        <v>165</v>
      </c>
      <c r="J67" s="26">
        <f t="shared" si="39"/>
        <v>150</v>
      </c>
      <c r="K67" s="26">
        <f t="shared" si="39"/>
        <v>165</v>
      </c>
      <c r="L67" s="26">
        <f t="shared" si="39"/>
        <v>210</v>
      </c>
      <c r="M67" s="26">
        <f t="shared" si="39"/>
        <v>0</v>
      </c>
      <c r="N67" s="26">
        <f t="shared" si="39"/>
        <v>0</v>
      </c>
    </row>
    <row r="68" spans="2:14" ht="12.75" customHeight="1">
      <c r="B68" s="5"/>
      <c r="C68" s="39" t="s">
        <v>11</v>
      </c>
      <c r="D68" s="39"/>
      <c r="E68" s="27">
        <f>E38*0.15</f>
        <v>0</v>
      </c>
      <c r="F68" s="27">
        <f aca="true" t="shared" si="40" ref="F68:N68">F38*0.15</f>
        <v>1422</v>
      </c>
      <c r="G68" s="27">
        <f t="shared" si="40"/>
        <v>1650</v>
      </c>
      <c r="H68" s="27">
        <f t="shared" si="40"/>
        <v>1260</v>
      </c>
      <c r="I68" s="27">
        <f t="shared" si="40"/>
        <v>1200</v>
      </c>
      <c r="J68" s="27">
        <f t="shared" si="40"/>
        <v>1140</v>
      </c>
      <c r="K68" s="27">
        <f t="shared" si="40"/>
        <v>1140</v>
      </c>
      <c r="L68" s="27">
        <f t="shared" si="40"/>
        <v>1320</v>
      </c>
      <c r="M68" s="27">
        <f t="shared" si="40"/>
        <v>0</v>
      </c>
      <c r="N68" s="27">
        <f t="shared" si="40"/>
        <v>0</v>
      </c>
    </row>
    <row r="69" spans="2:14" ht="12.75">
      <c r="B69" s="28"/>
      <c r="C69" s="39" t="s">
        <v>12</v>
      </c>
      <c r="D69" s="39"/>
      <c r="E69" s="27">
        <f>E44*0.1</f>
        <v>0</v>
      </c>
      <c r="F69" s="27">
        <f aca="true" t="shared" si="41" ref="F69:N69">F44*0.1</f>
        <v>785</v>
      </c>
      <c r="G69" s="27">
        <f t="shared" si="41"/>
        <v>910</v>
      </c>
      <c r="H69" s="27">
        <f t="shared" si="41"/>
        <v>770</v>
      </c>
      <c r="I69" s="27">
        <f t="shared" si="41"/>
        <v>840</v>
      </c>
      <c r="J69" s="27">
        <f t="shared" si="41"/>
        <v>820</v>
      </c>
      <c r="K69" s="27">
        <f t="shared" si="41"/>
        <v>700</v>
      </c>
      <c r="L69" s="27">
        <f t="shared" si="41"/>
        <v>840</v>
      </c>
      <c r="M69" s="27">
        <f t="shared" si="41"/>
        <v>0</v>
      </c>
      <c r="N69" s="27">
        <f t="shared" si="41"/>
        <v>0</v>
      </c>
    </row>
    <row r="70" spans="2:14" ht="12.75">
      <c r="B70" s="29"/>
      <c r="C70" s="37" t="s">
        <v>16</v>
      </c>
      <c r="D70" s="37"/>
      <c r="E70" s="30">
        <f>SUM(E66:E69)</f>
        <v>0</v>
      </c>
      <c r="F70" s="30">
        <f aca="true" t="shared" si="42" ref="F70:N70">SUM(F66:F69)</f>
        <v>2387.75</v>
      </c>
      <c r="G70" s="30">
        <f t="shared" si="42"/>
        <v>3415</v>
      </c>
      <c r="H70" s="30">
        <f t="shared" si="42"/>
        <v>2832.5</v>
      </c>
      <c r="I70" s="30">
        <f t="shared" si="42"/>
        <v>2775</v>
      </c>
      <c r="J70" s="30">
        <f t="shared" si="42"/>
        <v>2650</v>
      </c>
      <c r="K70" s="30">
        <f t="shared" si="42"/>
        <v>2545</v>
      </c>
      <c r="L70" s="30">
        <f t="shared" si="42"/>
        <v>2850</v>
      </c>
      <c r="M70" s="30">
        <f t="shared" si="42"/>
        <v>480</v>
      </c>
      <c r="N70" s="30">
        <f t="shared" si="42"/>
        <v>0</v>
      </c>
    </row>
    <row r="71" spans="3:14" ht="18" customHeight="1">
      <c r="C71" s="7"/>
      <c r="E71" s="6">
        <v>1</v>
      </c>
      <c r="F71" s="6">
        <v>2</v>
      </c>
      <c r="G71" s="6">
        <v>3</v>
      </c>
      <c r="H71" s="6">
        <v>4</v>
      </c>
      <c r="I71" s="6">
        <v>5</v>
      </c>
      <c r="J71" s="6">
        <v>6</v>
      </c>
      <c r="K71" s="6">
        <v>7</v>
      </c>
      <c r="L71" s="6">
        <v>8</v>
      </c>
      <c r="M71" s="6">
        <v>9</v>
      </c>
      <c r="N71" s="6">
        <v>10</v>
      </c>
    </row>
    <row r="72" spans="2:14" s="19" customFormat="1" ht="12.75" customHeight="1">
      <c r="B72" s="40" t="s">
        <v>39</v>
      </c>
      <c r="C72" s="38" t="s">
        <v>8</v>
      </c>
      <c r="D72" s="38"/>
      <c r="E72" s="26">
        <f>E20*0.1</f>
        <v>0</v>
      </c>
      <c r="F72" s="26">
        <f aca="true" t="shared" si="43" ref="F72:N72">F20*0.1</f>
        <v>0</v>
      </c>
      <c r="G72" s="26">
        <f t="shared" si="43"/>
        <v>102.5</v>
      </c>
      <c r="H72" s="26">
        <f t="shared" si="43"/>
        <v>140</v>
      </c>
      <c r="I72" s="26">
        <f t="shared" si="43"/>
        <v>100</v>
      </c>
      <c r="J72" s="26">
        <f t="shared" si="43"/>
        <v>150</v>
      </c>
      <c r="K72" s="26">
        <f t="shared" si="43"/>
        <v>140</v>
      </c>
      <c r="L72" s="26">
        <f t="shared" si="43"/>
        <v>110</v>
      </c>
      <c r="M72" s="26">
        <f t="shared" si="43"/>
        <v>180</v>
      </c>
      <c r="N72" s="26">
        <f t="shared" si="43"/>
        <v>0</v>
      </c>
    </row>
    <row r="73" spans="2:14" s="19" customFormat="1" ht="12.75" customHeight="1">
      <c r="B73" s="41"/>
      <c r="C73" s="38" t="s">
        <v>11</v>
      </c>
      <c r="D73" s="38"/>
      <c r="E73" s="26">
        <f>E38*0.2</f>
        <v>0</v>
      </c>
      <c r="F73" s="26">
        <f aca="true" t="shared" si="44" ref="F73:N73">F38*0.2</f>
        <v>1896</v>
      </c>
      <c r="G73" s="26">
        <f t="shared" si="44"/>
        <v>2200</v>
      </c>
      <c r="H73" s="26">
        <f t="shared" si="44"/>
        <v>1680</v>
      </c>
      <c r="I73" s="26">
        <f t="shared" si="44"/>
        <v>1600</v>
      </c>
      <c r="J73" s="26">
        <f t="shared" si="44"/>
        <v>1520</v>
      </c>
      <c r="K73" s="26">
        <f t="shared" si="44"/>
        <v>1520</v>
      </c>
      <c r="L73" s="26">
        <f t="shared" si="44"/>
        <v>1760</v>
      </c>
      <c r="M73" s="26">
        <f t="shared" si="44"/>
        <v>0</v>
      </c>
      <c r="N73" s="26">
        <f t="shared" si="44"/>
        <v>0</v>
      </c>
    </row>
    <row r="74" spans="2:14" s="19" customFormat="1" ht="12.75">
      <c r="B74" s="31"/>
      <c r="C74" s="38" t="s">
        <v>13</v>
      </c>
      <c r="D74" s="38"/>
      <c r="E74" s="26">
        <f>E50*0.1</f>
        <v>0</v>
      </c>
      <c r="F74" s="26">
        <f aca="true" t="shared" si="45" ref="F74:N74">F50*0.1</f>
        <v>82.5</v>
      </c>
      <c r="G74" s="26">
        <f t="shared" si="45"/>
        <v>140</v>
      </c>
      <c r="H74" s="26">
        <f t="shared" si="45"/>
        <v>100</v>
      </c>
      <c r="I74" s="26">
        <f t="shared" si="45"/>
        <v>150</v>
      </c>
      <c r="J74" s="26">
        <f t="shared" si="45"/>
        <v>140</v>
      </c>
      <c r="K74" s="26">
        <f t="shared" si="45"/>
        <v>110</v>
      </c>
      <c r="L74" s="26">
        <f t="shared" si="45"/>
        <v>180</v>
      </c>
      <c r="M74" s="26">
        <f t="shared" si="45"/>
        <v>0</v>
      </c>
      <c r="N74" s="26">
        <f t="shared" si="45"/>
        <v>0</v>
      </c>
    </row>
    <row r="75" spans="2:14" ht="12.75">
      <c r="B75" s="32"/>
      <c r="C75" s="37" t="s">
        <v>16</v>
      </c>
      <c r="D75" s="37"/>
      <c r="E75" s="30">
        <f>SUM(E72:E74)</f>
        <v>0</v>
      </c>
      <c r="F75" s="30">
        <f aca="true" t="shared" si="46" ref="F75:N75">SUM(F72:F74)</f>
        <v>1978.5</v>
      </c>
      <c r="G75" s="30">
        <f t="shared" si="46"/>
        <v>2442.5</v>
      </c>
      <c r="H75" s="30">
        <f t="shared" si="46"/>
        <v>1920</v>
      </c>
      <c r="I75" s="30">
        <f t="shared" si="46"/>
        <v>1850</v>
      </c>
      <c r="J75" s="30">
        <f t="shared" si="46"/>
        <v>1810</v>
      </c>
      <c r="K75" s="30">
        <f t="shared" si="46"/>
        <v>1770</v>
      </c>
      <c r="L75" s="30">
        <f t="shared" si="46"/>
        <v>2050</v>
      </c>
      <c r="M75" s="30">
        <f t="shared" si="46"/>
        <v>180</v>
      </c>
      <c r="N75" s="30">
        <f t="shared" si="46"/>
        <v>0</v>
      </c>
    </row>
    <row r="76" spans="3:14" ht="18" customHeight="1">
      <c r="C76" s="7"/>
      <c r="E76" s="6">
        <v>1</v>
      </c>
      <c r="F76" s="6">
        <v>2</v>
      </c>
      <c r="G76" s="6">
        <v>3</v>
      </c>
      <c r="H76" s="6">
        <v>4</v>
      </c>
      <c r="I76" s="6">
        <v>5</v>
      </c>
      <c r="J76" s="6">
        <v>6</v>
      </c>
      <c r="K76" s="6">
        <v>7</v>
      </c>
      <c r="L76" s="6">
        <v>8</v>
      </c>
      <c r="M76" s="6">
        <v>9</v>
      </c>
      <c r="N76" s="6">
        <v>10</v>
      </c>
    </row>
    <row r="77" spans="2:14" s="19" customFormat="1" ht="12.75" customHeight="1">
      <c r="B77" s="40" t="s">
        <v>38</v>
      </c>
      <c r="C77" s="38" t="s">
        <v>0</v>
      </c>
      <c r="D77" s="38"/>
      <c r="E77" s="26">
        <f>E8*0.1</f>
        <v>0</v>
      </c>
      <c r="F77" s="26">
        <f aca="true" t="shared" si="47" ref="F77:N77">F8*0.1</f>
        <v>0</v>
      </c>
      <c r="G77" s="26">
        <f t="shared" si="47"/>
        <v>140</v>
      </c>
      <c r="H77" s="26">
        <f t="shared" si="47"/>
        <v>170</v>
      </c>
      <c r="I77" s="26">
        <f t="shared" si="47"/>
        <v>115</v>
      </c>
      <c r="J77" s="26">
        <f t="shared" si="47"/>
        <v>110</v>
      </c>
      <c r="K77" s="26">
        <f t="shared" si="47"/>
        <v>100</v>
      </c>
      <c r="L77" s="26">
        <f t="shared" si="47"/>
        <v>110</v>
      </c>
      <c r="M77" s="26">
        <f t="shared" si="47"/>
        <v>140</v>
      </c>
      <c r="N77" s="26">
        <f t="shared" si="47"/>
        <v>0</v>
      </c>
    </row>
    <row r="78" spans="2:14" s="19" customFormat="1" ht="12.75" customHeight="1">
      <c r="B78" s="41"/>
      <c r="C78" s="38" t="s">
        <v>7</v>
      </c>
      <c r="D78" s="38"/>
      <c r="E78" s="26">
        <f>E14*0.08</f>
        <v>0</v>
      </c>
      <c r="F78" s="26">
        <f aca="true" t="shared" si="48" ref="F78:N78">F14*0.08</f>
        <v>0</v>
      </c>
      <c r="G78" s="26">
        <f t="shared" si="48"/>
        <v>160</v>
      </c>
      <c r="H78" s="26">
        <f t="shared" si="48"/>
        <v>168</v>
      </c>
      <c r="I78" s="26">
        <f t="shared" si="48"/>
        <v>152</v>
      </c>
      <c r="J78" s="26">
        <f t="shared" si="48"/>
        <v>144</v>
      </c>
      <c r="K78" s="26">
        <f t="shared" si="48"/>
        <v>144</v>
      </c>
      <c r="L78" s="26">
        <f t="shared" si="48"/>
        <v>128</v>
      </c>
      <c r="M78" s="26">
        <f t="shared" si="48"/>
        <v>128</v>
      </c>
      <c r="N78" s="26">
        <f t="shared" si="48"/>
        <v>0</v>
      </c>
    </row>
    <row r="79" spans="2:14" s="19" customFormat="1" ht="12.75" customHeight="1">
      <c r="B79" s="20"/>
      <c r="C79" s="38" t="s">
        <v>8</v>
      </c>
      <c r="D79" s="38"/>
      <c r="E79" s="26">
        <f>E20*0.05</f>
        <v>0</v>
      </c>
      <c r="F79" s="26">
        <f aca="true" t="shared" si="49" ref="F79:N79">F20*0.05</f>
        <v>0</v>
      </c>
      <c r="G79" s="26">
        <f t="shared" si="49"/>
        <v>51.25</v>
      </c>
      <c r="H79" s="26">
        <f t="shared" si="49"/>
        <v>70</v>
      </c>
      <c r="I79" s="26">
        <f t="shared" si="49"/>
        <v>50</v>
      </c>
      <c r="J79" s="26">
        <f t="shared" si="49"/>
        <v>75</v>
      </c>
      <c r="K79" s="26">
        <f t="shared" si="49"/>
        <v>70</v>
      </c>
      <c r="L79" s="26">
        <f t="shared" si="49"/>
        <v>55</v>
      </c>
      <c r="M79" s="26">
        <f t="shared" si="49"/>
        <v>90</v>
      </c>
      <c r="N79" s="26">
        <f t="shared" si="49"/>
        <v>0</v>
      </c>
    </row>
    <row r="80" spans="2:14" ht="12.75" customHeight="1">
      <c r="B80" s="5"/>
      <c r="C80" s="39" t="s">
        <v>9</v>
      </c>
      <c r="D80" s="39"/>
      <c r="E80" s="27">
        <f>E26*0.1</f>
        <v>0</v>
      </c>
      <c r="F80" s="27">
        <f aca="true" t="shared" si="50" ref="F80:N80">F26*0.1</f>
        <v>540</v>
      </c>
      <c r="G80" s="27">
        <f t="shared" si="50"/>
        <v>680</v>
      </c>
      <c r="H80" s="27">
        <f t="shared" si="50"/>
        <v>460</v>
      </c>
      <c r="I80" s="27">
        <f t="shared" si="50"/>
        <v>440</v>
      </c>
      <c r="J80" s="27">
        <f t="shared" si="50"/>
        <v>400</v>
      </c>
      <c r="K80" s="27">
        <f t="shared" si="50"/>
        <v>440</v>
      </c>
      <c r="L80" s="27">
        <f t="shared" si="50"/>
        <v>560</v>
      </c>
      <c r="M80" s="27">
        <f t="shared" si="50"/>
        <v>0</v>
      </c>
      <c r="N80" s="27">
        <f t="shared" si="50"/>
        <v>0</v>
      </c>
    </row>
    <row r="81" spans="2:14" ht="12.75">
      <c r="B81" s="28"/>
      <c r="C81" s="39" t="s">
        <v>10</v>
      </c>
      <c r="D81" s="39"/>
      <c r="E81" s="27">
        <f>E32*0.05</f>
        <v>0</v>
      </c>
      <c r="F81" s="27">
        <f aca="true" t="shared" si="51" ref="F81:N81">F32*0.05</f>
        <v>60.25</v>
      </c>
      <c r="G81" s="27">
        <f t="shared" si="51"/>
        <v>85</v>
      </c>
      <c r="H81" s="27">
        <f t="shared" si="51"/>
        <v>57.5</v>
      </c>
      <c r="I81" s="27">
        <f t="shared" si="51"/>
        <v>55</v>
      </c>
      <c r="J81" s="27">
        <f t="shared" si="51"/>
        <v>50</v>
      </c>
      <c r="K81" s="27">
        <f t="shared" si="51"/>
        <v>55</v>
      </c>
      <c r="L81" s="27">
        <f t="shared" si="51"/>
        <v>70</v>
      </c>
      <c r="M81" s="27">
        <f t="shared" si="51"/>
        <v>0</v>
      </c>
      <c r="N81" s="27">
        <f t="shared" si="51"/>
        <v>0</v>
      </c>
    </row>
    <row r="82" spans="2:14" ht="12.75">
      <c r="B82" s="29"/>
      <c r="C82" s="37" t="s">
        <v>16</v>
      </c>
      <c r="D82" s="37"/>
      <c r="E82" s="30">
        <f>SUM(E77:E81)</f>
        <v>0</v>
      </c>
      <c r="F82" s="30">
        <f aca="true" t="shared" si="52" ref="F82:N82">SUM(F77:F81)</f>
        <v>600.25</v>
      </c>
      <c r="G82" s="30">
        <f t="shared" si="52"/>
        <v>1116.25</v>
      </c>
      <c r="H82" s="30">
        <f t="shared" si="52"/>
        <v>925.5</v>
      </c>
      <c r="I82" s="30">
        <f t="shared" si="52"/>
        <v>812</v>
      </c>
      <c r="J82" s="30">
        <f t="shared" si="52"/>
        <v>779</v>
      </c>
      <c r="K82" s="30">
        <f t="shared" si="52"/>
        <v>809</v>
      </c>
      <c r="L82" s="30">
        <f t="shared" si="52"/>
        <v>923</v>
      </c>
      <c r="M82" s="30">
        <f t="shared" si="52"/>
        <v>358</v>
      </c>
      <c r="N82" s="30">
        <f t="shared" si="52"/>
        <v>0</v>
      </c>
    </row>
  </sheetData>
  <mergeCells count="71">
    <mergeCell ref="C19:D19"/>
    <mergeCell ref="C20:D20"/>
    <mergeCell ref="C4:D4"/>
    <mergeCell ref="C7:D7"/>
    <mergeCell ref="C8:D8"/>
    <mergeCell ref="C10:D10"/>
    <mergeCell ref="C16:D16"/>
    <mergeCell ref="B22:B23"/>
    <mergeCell ref="C34:D34"/>
    <mergeCell ref="C37:D37"/>
    <mergeCell ref="C38:D38"/>
    <mergeCell ref="C28:D28"/>
    <mergeCell ref="C36:D36"/>
    <mergeCell ref="C25:D25"/>
    <mergeCell ref="C26:D26"/>
    <mergeCell ref="C31:D31"/>
    <mergeCell ref="C32:D32"/>
    <mergeCell ref="B4:B5"/>
    <mergeCell ref="B10:B11"/>
    <mergeCell ref="B16:B17"/>
    <mergeCell ref="C13:D13"/>
    <mergeCell ref="C14:D14"/>
    <mergeCell ref="B28:B29"/>
    <mergeCell ref="B34:B35"/>
    <mergeCell ref="E2:N2"/>
    <mergeCell ref="C6:D6"/>
    <mergeCell ref="C12:D12"/>
    <mergeCell ref="C18:D18"/>
    <mergeCell ref="C24:D24"/>
    <mergeCell ref="C30:D30"/>
    <mergeCell ref="B2:D3"/>
    <mergeCell ref="C22:D22"/>
    <mergeCell ref="B40:B41"/>
    <mergeCell ref="C40:D40"/>
    <mergeCell ref="C42:D42"/>
    <mergeCell ref="C43:D43"/>
    <mergeCell ref="C44:D44"/>
    <mergeCell ref="B46:B47"/>
    <mergeCell ref="C46:D46"/>
    <mergeCell ref="C48:D48"/>
    <mergeCell ref="B60:B61"/>
    <mergeCell ref="C60:D60"/>
    <mergeCell ref="C49:D49"/>
    <mergeCell ref="C50:D50"/>
    <mergeCell ref="B52:B53"/>
    <mergeCell ref="C52:D52"/>
    <mergeCell ref="C62:D62"/>
    <mergeCell ref="C63:D63"/>
    <mergeCell ref="C61:D61"/>
    <mergeCell ref="C54:D54"/>
    <mergeCell ref="C55:D55"/>
    <mergeCell ref="C56:D56"/>
    <mergeCell ref="B66:B67"/>
    <mergeCell ref="C66:D66"/>
    <mergeCell ref="C67:D67"/>
    <mergeCell ref="C68:D68"/>
    <mergeCell ref="B77:B78"/>
    <mergeCell ref="C77:D77"/>
    <mergeCell ref="C78:D78"/>
    <mergeCell ref="C69:D69"/>
    <mergeCell ref="B72:B73"/>
    <mergeCell ref="C72:D72"/>
    <mergeCell ref="C73:D73"/>
    <mergeCell ref="C64:D64"/>
    <mergeCell ref="C70:D70"/>
    <mergeCell ref="C75:D75"/>
    <mergeCell ref="C74:D74"/>
    <mergeCell ref="C82:D82"/>
    <mergeCell ref="C79:D79"/>
    <mergeCell ref="C80:D80"/>
    <mergeCell ref="C81:D81"/>
  </mergeCells>
  <conditionalFormatting sqref="E37:N37 E13:N13 E7:N7 E25:N25 E19:N19 E49:N49 E31:N31 E43:N43 E55:N55">
    <cfRule type="cellIs" priority="1" dxfId="0" operator="notEqual" stopIfTrue="1">
      <formula>E6</formula>
    </cfRule>
  </conditionalFormatting>
  <printOptions horizontalCentered="1" verticalCentered="1"/>
  <pageMargins left="1" right="1" top="1.5" bottom="1.75" header="0.5" footer="0.5"/>
  <pageSetup fitToHeight="2" fitToWidth="1" horizontalDpi="300" verticalDpi="300" orientation="portrait" scale="7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18"/>
  <sheetViews>
    <sheetView showGridLines="0" workbookViewId="0" topLeftCell="A1">
      <selection activeCell="O38" sqref="O38"/>
    </sheetView>
  </sheetViews>
  <sheetFormatPr defaultColWidth="9.140625" defaultRowHeight="12.75"/>
  <cols>
    <col min="2" max="2" width="18.8515625" style="0" customWidth="1"/>
    <col min="3" max="13" width="8.7109375" style="0" customWidth="1"/>
  </cols>
  <sheetData>
    <row r="2" ht="12.75">
      <c r="B2" s="3" t="s">
        <v>6</v>
      </c>
    </row>
    <row r="4" spans="2:13" ht="12.75">
      <c r="B4" s="7" t="s">
        <v>0</v>
      </c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</row>
    <row r="5" spans="2:13" ht="12.75">
      <c r="B5" s="8" t="s">
        <v>1</v>
      </c>
      <c r="C5" s="10"/>
      <c r="D5" s="10"/>
      <c r="E5" s="10"/>
      <c r="F5" s="10"/>
      <c r="G5" s="10">
        <v>1500</v>
      </c>
      <c r="H5" s="10">
        <v>1700</v>
      </c>
      <c r="I5" s="10">
        <v>1150</v>
      </c>
      <c r="J5" s="10">
        <v>1100</v>
      </c>
      <c r="K5" s="10">
        <v>1000</v>
      </c>
      <c r="L5" s="10">
        <v>1100</v>
      </c>
      <c r="M5" s="10">
        <v>1400</v>
      </c>
    </row>
    <row r="6" spans="2:13" ht="12.75">
      <c r="B6" s="8" t="s">
        <v>2</v>
      </c>
      <c r="C6" s="10">
        <v>100</v>
      </c>
      <c r="D6" s="10">
        <f aca="true" t="shared" si="0" ref="D6:M6">IF(+C6-C5+C8&gt;0,+C6-C5+C8,0)</f>
        <v>100</v>
      </c>
      <c r="E6" s="10">
        <f t="shared" si="0"/>
        <v>100</v>
      </c>
      <c r="F6" s="10">
        <f t="shared" si="0"/>
        <v>100</v>
      </c>
      <c r="G6" s="10">
        <f t="shared" si="0"/>
        <v>100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</row>
    <row r="7" spans="2:13" ht="12.75">
      <c r="B7" s="8" t="s">
        <v>3</v>
      </c>
      <c r="C7" s="10"/>
      <c r="D7" s="10">
        <f aca="true" t="shared" si="1" ref="D7:M7">IF(+D5-D6-D8&gt;0,+D5-D6-D8,0)</f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</row>
    <row r="8" spans="2:13" ht="12.75">
      <c r="B8" s="8" t="s">
        <v>4</v>
      </c>
      <c r="C8" s="35"/>
      <c r="D8" s="35"/>
      <c r="E8" s="35"/>
      <c r="F8" s="35"/>
      <c r="G8" s="35">
        <v>1400</v>
      </c>
      <c r="H8" s="35">
        <v>1700</v>
      </c>
      <c r="I8" s="35">
        <v>1150</v>
      </c>
      <c r="J8" s="35">
        <v>1100</v>
      </c>
      <c r="K8" s="35">
        <v>1000</v>
      </c>
      <c r="L8" s="35">
        <v>1100</v>
      </c>
      <c r="M8" s="35">
        <v>1400</v>
      </c>
    </row>
    <row r="9" spans="2:13" ht="12.75">
      <c r="B9" s="8" t="s">
        <v>5</v>
      </c>
      <c r="C9" s="10"/>
      <c r="D9" s="10">
        <f aca="true" t="shared" si="2" ref="D9:L9">+E8</f>
        <v>0</v>
      </c>
      <c r="E9" s="10">
        <f t="shared" si="2"/>
        <v>0</v>
      </c>
      <c r="F9" s="10">
        <f t="shared" si="2"/>
        <v>1400</v>
      </c>
      <c r="G9" s="10">
        <f t="shared" si="2"/>
        <v>1700</v>
      </c>
      <c r="H9" s="10">
        <f t="shared" si="2"/>
        <v>1150</v>
      </c>
      <c r="I9" s="10">
        <f t="shared" si="2"/>
        <v>1100</v>
      </c>
      <c r="J9" s="10">
        <f t="shared" si="2"/>
        <v>1000</v>
      </c>
      <c r="K9" s="10">
        <f t="shared" si="2"/>
        <v>1100</v>
      </c>
      <c r="L9" s="10">
        <f t="shared" si="2"/>
        <v>1400</v>
      </c>
      <c r="M9" s="10"/>
    </row>
    <row r="11" spans="2:13" ht="12.75">
      <c r="B11" s="7" t="s">
        <v>7</v>
      </c>
      <c r="C11" s="11">
        <v>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</row>
    <row r="12" spans="2:13" ht="12.75">
      <c r="B12" s="8" t="s">
        <v>1</v>
      </c>
      <c r="C12" s="10"/>
      <c r="D12" s="10"/>
      <c r="E12" s="10"/>
      <c r="F12" s="10"/>
      <c r="G12" s="10">
        <v>2200</v>
      </c>
      <c r="H12" s="10">
        <v>2100</v>
      </c>
      <c r="I12" s="10">
        <v>1900</v>
      </c>
      <c r="J12" s="10">
        <v>1800</v>
      </c>
      <c r="K12" s="10">
        <v>1800</v>
      </c>
      <c r="L12" s="10">
        <v>1600</v>
      </c>
      <c r="M12" s="10">
        <v>1600</v>
      </c>
    </row>
    <row r="13" spans="2:13" ht="12.75">
      <c r="B13" s="8" t="s">
        <v>2</v>
      </c>
      <c r="C13" s="10">
        <v>200</v>
      </c>
      <c r="D13" s="10">
        <f aca="true" t="shared" si="3" ref="D13:M13">IF(+C13-C12+C15&gt;0,+C13-C12+C15,0)</f>
        <v>200</v>
      </c>
      <c r="E13" s="10">
        <f t="shared" si="3"/>
        <v>200</v>
      </c>
      <c r="F13" s="10">
        <f t="shared" si="3"/>
        <v>200</v>
      </c>
      <c r="G13" s="10">
        <f t="shared" si="3"/>
        <v>200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</row>
    <row r="14" spans="2:13" ht="12.75">
      <c r="B14" s="8" t="s">
        <v>3</v>
      </c>
      <c r="C14" s="10"/>
      <c r="D14" s="10">
        <f aca="true" t="shared" si="4" ref="D14:M14">IF(+D12-D13-D15&gt;0,+D12-D13-D15,0)</f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0</v>
      </c>
    </row>
    <row r="15" spans="2:13" ht="12.75">
      <c r="B15" s="8" t="s">
        <v>4</v>
      </c>
      <c r="C15" s="35"/>
      <c r="D15" s="35"/>
      <c r="E15" s="35"/>
      <c r="F15" s="35"/>
      <c r="G15" s="35">
        <v>2000</v>
      </c>
      <c r="H15" s="35">
        <v>2100</v>
      </c>
      <c r="I15" s="35">
        <v>1900</v>
      </c>
      <c r="J15" s="35">
        <v>1800</v>
      </c>
      <c r="K15" s="35">
        <v>1800</v>
      </c>
      <c r="L15" s="35">
        <v>1600</v>
      </c>
      <c r="M15" s="35">
        <v>1600</v>
      </c>
    </row>
    <row r="16" spans="2:13" ht="12.75">
      <c r="B16" s="8" t="s">
        <v>5</v>
      </c>
      <c r="C16" s="10"/>
      <c r="D16" s="10">
        <f aca="true" t="shared" si="5" ref="D16:L16">+E15</f>
        <v>0</v>
      </c>
      <c r="E16" s="10">
        <f t="shared" si="5"/>
        <v>0</v>
      </c>
      <c r="F16" s="10">
        <f t="shared" si="5"/>
        <v>2000</v>
      </c>
      <c r="G16" s="10">
        <f t="shared" si="5"/>
        <v>2100</v>
      </c>
      <c r="H16" s="10">
        <f t="shared" si="5"/>
        <v>1900</v>
      </c>
      <c r="I16" s="10">
        <f t="shared" si="5"/>
        <v>1800</v>
      </c>
      <c r="J16" s="10">
        <f t="shared" si="5"/>
        <v>1800</v>
      </c>
      <c r="K16" s="10">
        <f t="shared" si="5"/>
        <v>1600</v>
      </c>
      <c r="L16" s="10">
        <f t="shared" si="5"/>
        <v>1600</v>
      </c>
      <c r="M16" s="10"/>
    </row>
    <row r="18" spans="2:13" ht="12.75">
      <c r="B18" s="7" t="s">
        <v>8</v>
      </c>
      <c r="C18" s="11">
        <v>0</v>
      </c>
      <c r="D18" s="11">
        <v>1</v>
      </c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11">
        <v>10</v>
      </c>
    </row>
    <row r="19" spans="2:13" ht="12.75">
      <c r="B19" s="8" t="s">
        <v>1</v>
      </c>
      <c r="C19" s="10"/>
      <c r="D19" s="10"/>
      <c r="E19" s="10"/>
      <c r="F19" s="10"/>
      <c r="G19" s="10">
        <v>1200</v>
      </c>
      <c r="H19" s="10">
        <v>1400</v>
      </c>
      <c r="I19" s="10">
        <v>1000</v>
      </c>
      <c r="J19" s="10">
        <v>1500</v>
      </c>
      <c r="K19" s="10">
        <v>1400</v>
      </c>
      <c r="L19" s="10">
        <v>1100</v>
      </c>
      <c r="M19" s="10">
        <v>1800</v>
      </c>
    </row>
    <row r="20" spans="2:13" ht="12.75">
      <c r="B20" s="8" t="s">
        <v>2</v>
      </c>
      <c r="C20" s="10">
        <v>175</v>
      </c>
      <c r="D20" s="10">
        <f aca="true" t="shared" si="6" ref="D20:M20">IF(+C20-C19+C22&gt;0,+C20-C19+C22,0)</f>
        <v>175</v>
      </c>
      <c r="E20" s="10">
        <f t="shared" si="6"/>
        <v>175</v>
      </c>
      <c r="F20" s="10">
        <f t="shared" si="6"/>
        <v>175</v>
      </c>
      <c r="G20" s="10">
        <f t="shared" si="6"/>
        <v>175</v>
      </c>
      <c r="H20" s="10">
        <f t="shared" si="6"/>
        <v>0</v>
      </c>
      <c r="I20" s="10">
        <f t="shared" si="6"/>
        <v>0</v>
      </c>
      <c r="J20" s="10">
        <f t="shared" si="6"/>
        <v>0</v>
      </c>
      <c r="K20" s="10">
        <f t="shared" si="6"/>
        <v>0</v>
      </c>
      <c r="L20" s="10">
        <f t="shared" si="6"/>
        <v>0</v>
      </c>
      <c r="M20" s="10">
        <f t="shared" si="6"/>
        <v>0</v>
      </c>
    </row>
    <row r="21" spans="2:13" ht="12.75">
      <c r="B21" s="8" t="s">
        <v>3</v>
      </c>
      <c r="C21" s="10"/>
      <c r="D21" s="10">
        <f aca="true" t="shared" si="7" ref="D21:M21">IF(+D19-D20-D22&gt;0,+D19-D20-D22,0)</f>
        <v>0</v>
      </c>
      <c r="E21" s="10">
        <f t="shared" si="7"/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10">
        <f t="shared" si="7"/>
        <v>0</v>
      </c>
    </row>
    <row r="22" spans="2:13" ht="12.75">
      <c r="B22" s="8" t="s">
        <v>4</v>
      </c>
      <c r="C22" s="35"/>
      <c r="D22" s="35"/>
      <c r="E22" s="35"/>
      <c r="F22" s="35"/>
      <c r="G22" s="35">
        <v>1025</v>
      </c>
      <c r="H22" s="35">
        <v>1400</v>
      </c>
      <c r="I22" s="35">
        <v>1000</v>
      </c>
      <c r="J22" s="35">
        <v>1500</v>
      </c>
      <c r="K22" s="35">
        <v>1400</v>
      </c>
      <c r="L22" s="35">
        <v>1100</v>
      </c>
      <c r="M22" s="35">
        <v>1800</v>
      </c>
    </row>
    <row r="23" spans="2:13" ht="12.75">
      <c r="B23" s="8" t="s">
        <v>5</v>
      </c>
      <c r="C23" s="10"/>
      <c r="D23" s="10">
        <f aca="true" t="shared" si="8" ref="D23:L23">+E22</f>
        <v>0</v>
      </c>
      <c r="E23" s="10">
        <f t="shared" si="8"/>
        <v>0</v>
      </c>
      <c r="F23" s="10">
        <f t="shared" si="8"/>
        <v>1025</v>
      </c>
      <c r="G23" s="10">
        <f t="shared" si="8"/>
        <v>1400</v>
      </c>
      <c r="H23" s="10">
        <f t="shared" si="8"/>
        <v>1000</v>
      </c>
      <c r="I23" s="10">
        <f t="shared" si="8"/>
        <v>1500</v>
      </c>
      <c r="J23" s="10">
        <f t="shared" si="8"/>
        <v>1400</v>
      </c>
      <c r="K23" s="10">
        <f t="shared" si="8"/>
        <v>1100</v>
      </c>
      <c r="L23" s="10">
        <f t="shared" si="8"/>
        <v>1800</v>
      </c>
      <c r="M23" s="10"/>
    </row>
    <row r="25" spans="2:13" ht="12.75">
      <c r="B25" s="7" t="s">
        <v>9</v>
      </c>
      <c r="C25" s="11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1">
        <v>6</v>
      </c>
      <c r="J25" s="11">
        <v>7</v>
      </c>
      <c r="K25" s="11">
        <v>8</v>
      </c>
      <c r="L25" s="11">
        <v>9</v>
      </c>
      <c r="M25" s="11">
        <v>10</v>
      </c>
    </row>
    <row r="26" spans="2:13" ht="12.75">
      <c r="B26" s="8" t="s">
        <v>1</v>
      </c>
      <c r="C26" s="10">
        <f aca="true" t="shared" si="9" ref="C26:M26">+C9*4</f>
        <v>0</v>
      </c>
      <c r="D26" s="10">
        <f t="shared" si="9"/>
        <v>0</v>
      </c>
      <c r="E26" s="10">
        <f t="shared" si="9"/>
        <v>0</v>
      </c>
      <c r="F26" s="10">
        <f t="shared" si="9"/>
        <v>5600</v>
      </c>
      <c r="G26" s="10">
        <f t="shared" si="9"/>
        <v>6800</v>
      </c>
      <c r="H26" s="10">
        <f t="shared" si="9"/>
        <v>4600</v>
      </c>
      <c r="I26" s="10">
        <f t="shared" si="9"/>
        <v>4400</v>
      </c>
      <c r="J26" s="10">
        <f t="shared" si="9"/>
        <v>4000</v>
      </c>
      <c r="K26" s="10">
        <f t="shared" si="9"/>
        <v>4400</v>
      </c>
      <c r="L26" s="10">
        <f t="shared" si="9"/>
        <v>5600</v>
      </c>
      <c r="M26" s="10">
        <f t="shared" si="9"/>
        <v>0</v>
      </c>
    </row>
    <row r="27" spans="2:13" ht="12.75">
      <c r="B27" s="8" t="s">
        <v>2</v>
      </c>
      <c r="C27" s="10">
        <v>200</v>
      </c>
      <c r="D27" s="10">
        <f aca="true" t="shared" si="10" ref="D27:M27">IF(+C27-C26+C29&gt;0,+C27-C26+C29,0)</f>
        <v>200</v>
      </c>
      <c r="E27" s="10">
        <f t="shared" si="10"/>
        <v>200</v>
      </c>
      <c r="F27" s="10">
        <f t="shared" si="10"/>
        <v>200</v>
      </c>
      <c r="G27" s="10">
        <f t="shared" si="10"/>
        <v>0</v>
      </c>
      <c r="H27" s="10">
        <f t="shared" si="10"/>
        <v>0</v>
      </c>
      <c r="I27" s="10">
        <f t="shared" si="10"/>
        <v>0</v>
      </c>
      <c r="J27" s="10">
        <f t="shared" si="10"/>
        <v>0</v>
      </c>
      <c r="K27" s="10">
        <f t="shared" si="10"/>
        <v>0</v>
      </c>
      <c r="L27" s="10">
        <f t="shared" si="10"/>
        <v>0</v>
      </c>
      <c r="M27" s="10">
        <f t="shared" si="10"/>
        <v>0</v>
      </c>
    </row>
    <row r="28" spans="2:13" ht="12.75">
      <c r="B28" s="8" t="s">
        <v>3</v>
      </c>
      <c r="C28" s="10">
        <f aca="true" t="shared" si="11" ref="C28:M28">IF(+C26-C27-C29&gt;0,+C26-C27-C29,0)</f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</row>
    <row r="29" spans="2:13" ht="12.75">
      <c r="B29" s="8" t="s">
        <v>4</v>
      </c>
      <c r="C29" s="35"/>
      <c r="D29" s="35"/>
      <c r="E29" s="35"/>
      <c r="F29" s="35">
        <v>5400</v>
      </c>
      <c r="G29" s="35">
        <v>6800</v>
      </c>
      <c r="H29" s="35">
        <v>4600</v>
      </c>
      <c r="I29" s="35">
        <v>4400</v>
      </c>
      <c r="J29" s="35">
        <v>4000</v>
      </c>
      <c r="K29" s="35">
        <v>4400</v>
      </c>
      <c r="L29" s="35">
        <v>5600</v>
      </c>
      <c r="M29" s="35">
        <v>0</v>
      </c>
    </row>
    <row r="30" spans="2:13" ht="12.75">
      <c r="B30" s="8" t="s">
        <v>5</v>
      </c>
      <c r="C30" s="10">
        <f aca="true" t="shared" si="12" ref="C30:L30">+D29</f>
        <v>0</v>
      </c>
      <c r="D30" s="10">
        <f t="shared" si="12"/>
        <v>0</v>
      </c>
      <c r="E30" s="10">
        <f t="shared" si="12"/>
        <v>5400</v>
      </c>
      <c r="F30" s="10">
        <f t="shared" si="12"/>
        <v>6800</v>
      </c>
      <c r="G30" s="10">
        <f t="shared" si="12"/>
        <v>4600</v>
      </c>
      <c r="H30" s="10">
        <f t="shared" si="12"/>
        <v>4400</v>
      </c>
      <c r="I30" s="10">
        <f t="shared" si="12"/>
        <v>4000</v>
      </c>
      <c r="J30" s="10">
        <f t="shared" si="12"/>
        <v>4400</v>
      </c>
      <c r="K30" s="10">
        <f t="shared" si="12"/>
        <v>5600</v>
      </c>
      <c r="L30" s="10">
        <f t="shared" si="12"/>
        <v>0</v>
      </c>
      <c r="M30" s="10"/>
    </row>
    <row r="32" spans="2:13" ht="12.75">
      <c r="B32" s="7" t="s">
        <v>10</v>
      </c>
      <c r="C32" s="11">
        <v>0</v>
      </c>
      <c r="D32" s="11">
        <v>1</v>
      </c>
      <c r="E32" s="11">
        <v>2</v>
      </c>
      <c r="F32" s="11">
        <v>3</v>
      </c>
      <c r="G32" s="11">
        <v>4</v>
      </c>
      <c r="H32" s="11">
        <v>5</v>
      </c>
      <c r="I32" s="11">
        <v>6</v>
      </c>
      <c r="J32" s="11">
        <v>7</v>
      </c>
      <c r="K32" s="11">
        <v>8</v>
      </c>
      <c r="L32" s="11">
        <v>9</v>
      </c>
      <c r="M32" s="11">
        <v>10</v>
      </c>
    </row>
    <row r="33" spans="2:13" ht="12.75">
      <c r="B33" s="8" t="s">
        <v>1</v>
      </c>
      <c r="C33" s="10">
        <f aca="true" t="shared" si="13" ref="C33:M33">+C9</f>
        <v>0</v>
      </c>
      <c r="D33" s="10">
        <f t="shared" si="13"/>
        <v>0</v>
      </c>
      <c r="E33" s="10">
        <f t="shared" si="13"/>
        <v>0</v>
      </c>
      <c r="F33" s="10">
        <f t="shared" si="13"/>
        <v>1400</v>
      </c>
      <c r="G33" s="10">
        <f t="shared" si="13"/>
        <v>1700</v>
      </c>
      <c r="H33" s="10">
        <f t="shared" si="13"/>
        <v>1150</v>
      </c>
      <c r="I33" s="10">
        <f t="shared" si="13"/>
        <v>1100</v>
      </c>
      <c r="J33" s="10">
        <f t="shared" si="13"/>
        <v>1000</v>
      </c>
      <c r="K33" s="10">
        <f t="shared" si="13"/>
        <v>1100</v>
      </c>
      <c r="L33" s="10">
        <f t="shared" si="13"/>
        <v>1400</v>
      </c>
      <c r="M33" s="10">
        <f t="shared" si="13"/>
        <v>0</v>
      </c>
    </row>
    <row r="34" spans="2:13" ht="12.75">
      <c r="B34" s="8" t="s">
        <v>2</v>
      </c>
      <c r="C34" s="10">
        <v>195</v>
      </c>
      <c r="D34" s="10">
        <f aca="true" t="shared" si="14" ref="D34:M34">IF(+C34-C33+C36&gt;0,+C34-C33+C36,0)</f>
        <v>195</v>
      </c>
      <c r="E34" s="10">
        <f t="shared" si="14"/>
        <v>195</v>
      </c>
      <c r="F34" s="10">
        <f t="shared" si="14"/>
        <v>195</v>
      </c>
      <c r="G34" s="10">
        <f t="shared" si="14"/>
        <v>0</v>
      </c>
      <c r="H34" s="10">
        <f t="shared" si="14"/>
        <v>0</v>
      </c>
      <c r="I34" s="10">
        <f t="shared" si="14"/>
        <v>0</v>
      </c>
      <c r="J34" s="10">
        <f t="shared" si="14"/>
        <v>0</v>
      </c>
      <c r="K34" s="10">
        <f t="shared" si="14"/>
        <v>0</v>
      </c>
      <c r="L34" s="10">
        <f t="shared" si="14"/>
        <v>0</v>
      </c>
      <c r="M34" s="10">
        <f t="shared" si="14"/>
        <v>0</v>
      </c>
    </row>
    <row r="35" spans="2:13" ht="12.75">
      <c r="B35" s="8" t="s">
        <v>3</v>
      </c>
      <c r="C35" s="10"/>
      <c r="D35" s="10">
        <f aca="true" t="shared" si="15" ref="D35:M35">IF(+D33-D34-D36&gt;0,+D33-D34-D36,0)</f>
        <v>0</v>
      </c>
      <c r="E35" s="10">
        <f t="shared" si="15"/>
        <v>0</v>
      </c>
      <c r="F35" s="10">
        <f t="shared" si="15"/>
        <v>0</v>
      </c>
      <c r="G35" s="10">
        <f t="shared" si="15"/>
        <v>0</v>
      </c>
      <c r="H35" s="10">
        <f t="shared" si="15"/>
        <v>0</v>
      </c>
      <c r="I35" s="10">
        <f t="shared" si="15"/>
        <v>0</v>
      </c>
      <c r="J35" s="10">
        <f t="shared" si="15"/>
        <v>0</v>
      </c>
      <c r="K35" s="10">
        <f t="shared" si="15"/>
        <v>0</v>
      </c>
      <c r="L35" s="10">
        <f t="shared" si="15"/>
        <v>0</v>
      </c>
      <c r="M35" s="10">
        <f t="shared" si="15"/>
        <v>0</v>
      </c>
    </row>
    <row r="36" spans="2:13" ht="12.75">
      <c r="B36" s="8" t="s">
        <v>4</v>
      </c>
      <c r="C36" s="35"/>
      <c r="D36" s="35"/>
      <c r="E36" s="35"/>
      <c r="F36" s="35">
        <v>1205</v>
      </c>
      <c r="G36" s="35">
        <v>1700</v>
      </c>
      <c r="H36" s="35">
        <v>1150</v>
      </c>
      <c r="I36" s="35">
        <v>1100</v>
      </c>
      <c r="J36" s="35">
        <v>1000</v>
      </c>
      <c r="K36" s="35">
        <v>1100</v>
      </c>
      <c r="L36" s="35">
        <v>1400</v>
      </c>
      <c r="M36" s="35">
        <v>0</v>
      </c>
    </row>
    <row r="37" spans="2:13" ht="12.75">
      <c r="B37" s="8" t="s">
        <v>5</v>
      </c>
      <c r="C37" s="10"/>
      <c r="D37" s="10">
        <f aca="true" t="shared" si="16" ref="D37:M37">+E36</f>
        <v>0</v>
      </c>
      <c r="E37" s="10">
        <f t="shared" si="16"/>
        <v>1205</v>
      </c>
      <c r="F37" s="10">
        <f t="shared" si="16"/>
        <v>1700</v>
      </c>
      <c r="G37" s="10">
        <f t="shared" si="16"/>
        <v>1150</v>
      </c>
      <c r="H37" s="10">
        <f t="shared" si="16"/>
        <v>1100</v>
      </c>
      <c r="I37" s="10">
        <f t="shared" si="16"/>
        <v>1000</v>
      </c>
      <c r="J37" s="10">
        <f t="shared" si="16"/>
        <v>1100</v>
      </c>
      <c r="K37" s="10">
        <f t="shared" si="16"/>
        <v>1400</v>
      </c>
      <c r="L37" s="10">
        <f t="shared" si="16"/>
        <v>0</v>
      </c>
      <c r="M37" s="10">
        <f t="shared" si="16"/>
        <v>0</v>
      </c>
    </row>
    <row r="39" spans="2:13" ht="12.75">
      <c r="B39" s="7" t="s">
        <v>11</v>
      </c>
      <c r="C39" s="11">
        <v>0</v>
      </c>
      <c r="D39" s="11">
        <v>1</v>
      </c>
      <c r="E39" s="11">
        <v>2</v>
      </c>
      <c r="F39" s="11">
        <v>3</v>
      </c>
      <c r="G39" s="11">
        <v>4</v>
      </c>
      <c r="H39" s="11">
        <v>5</v>
      </c>
      <c r="I39" s="11">
        <v>6</v>
      </c>
      <c r="J39" s="11">
        <v>7</v>
      </c>
      <c r="K39" s="11">
        <v>8</v>
      </c>
      <c r="L39" s="11">
        <v>9</v>
      </c>
      <c r="M39" s="11">
        <v>10</v>
      </c>
    </row>
    <row r="40" spans="2:13" ht="12.75">
      <c r="B40" s="8" t="s">
        <v>1</v>
      </c>
      <c r="C40" s="10">
        <f aca="true" t="shared" si="17" ref="C40:M40">4*C9+2*C16</f>
        <v>0</v>
      </c>
      <c r="D40" s="10">
        <f t="shared" si="17"/>
        <v>0</v>
      </c>
      <c r="E40" s="10">
        <f t="shared" si="17"/>
        <v>0</v>
      </c>
      <c r="F40" s="10">
        <f t="shared" si="17"/>
        <v>9600</v>
      </c>
      <c r="G40" s="10">
        <f t="shared" si="17"/>
        <v>11000</v>
      </c>
      <c r="H40" s="10">
        <f t="shared" si="17"/>
        <v>8400</v>
      </c>
      <c r="I40" s="10">
        <f t="shared" si="17"/>
        <v>8000</v>
      </c>
      <c r="J40" s="10">
        <f t="shared" si="17"/>
        <v>7600</v>
      </c>
      <c r="K40" s="10">
        <f t="shared" si="17"/>
        <v>7600</v>
      </c>
      <c r="L40" s="10">
        <f t="shared" si="17"/>
        <v>8800</v>
      </c>
      <c r="M40" s="10">
        <f t="shared" si="17"/>
        <v>0</v>
      </c>
    </row>
    <row r="41" spans="2:13" ht="12.75">
      <c r="B41" s="8" t="s">
        <v>2</v>
      </c>
      <c r="C41" s="10">
        <v>120</v>
      </c>
      <c r="D41" s="10">
        <f aca="true" t="shared" si="18" ref="D41:M41">IF(+C41-C40+C43&gt;0,+C41-C40+C43,0)</f>
        <v>120</v>
      </c>
      <c r="E41" s="10">
        <f t="shared" si="18"/>
        <v>120</v>
      </c>
      <c r="F41" s="10">
        <f t="shared" si="18"/>
        <v>120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 t="shared" si="18"/>
        <v>0</v>
      </c>
      <c r="L41" s="10">
        <f t="shared" si="18"/>
        <v>0</v>
      </c>
      <c r="M41" s="10">
        <f t="shared" si="18"/>
        <v>0</v>
      </c>
    </row>
    <row r="42" spans="2:13" ht="12.75">
      <c r="B42" s="8" t="s">
        <v>3</v>
      </c>
      <c r="C42" s="10"/>
      <c r="D42" s="10">
        <f aca="true" t="shared" si="19" ref="D42:M42">IF(+D40-D41-D43&gt;0,+D40-D41-D43,0)</f>
        <v>0</v>
      </c>
      <c r="E42" s="10">
        <f t="shared" si="19"/>
        <v>0</v>
      </c>
      <c r="F42" s="10">
        <f t="shared" si="19"/>
        <v>0</v>
      </c>
      <c r="G42" s="10">
        <f t="shared" si="19"/>
        <v>0</v>
      </c>
      <c r="H42" s="10">
        <f t="shared" si="19"/>
        <v>0</v>
      </c>
      <c r="I42" s="10">
        <f t="shared" si="19"/>
        <v>0</v>
      </c>
      <c r="J42" s="10">
        <f t="shared" si="19"/>
        <v>0</v>
      </c>
      <c r="K42" s="10">
        <f t="shared" si="19"/>
        <v>0</v>
      </c>
      <c r="L42" s="10">
        <f t="shared" si="19"/>
        <v>0</v>
      </c>
      <c r="M42" s="10">
        <f t="shared" si="19"/>
        <v>0</v>
      </c>
    </row>
    <row r="43" spans="2:13" ht="12.75">
      <c r="B43" s="8" t="s">
        <v>4</v>
      </c>
      <c r="C43" s="35"/>
      <c r="D43" s="35"/>
      <c r="E43" s="35"/>
      <c r="F43" s="35">
        <v>9480</v>
      </c>
      <c r="G43" s="35">
        <v>11000</v>
      </c>
      <c r="H43" s="35">
        <v>8400</v>
      </c>
      <c r="I43" s="35">
        <v>8000</v>
      </c>
      <c r="J43" s="35">
        <v>7600</v>
      </c>
      <c r="K43" s="35">
        <v>7600</v>
      </c>
      <c r="L43" s="35">
        <v>8800</v>
      </c>
      <c r="M43" s="35">
        <v>0</v>
      </c>
    </row>
    <row r="44" spans="2:13" ht="12.75">
      <c r="B44" s="8" t="s">
        <v>5</v>
      </c>
      <c r="C44" s="10"/>
      <c r="D44" s="10">
        <f aca="true" t="shared" si="20" ref="D44:L44">+E43</f>
        <v>0</v>
      </c>
      <c r="E44" s="10">
        <f t="shared" si="20"/>
        <v>9480</v>
      </c>
      <c r="F44" s="10">
        <f t="shared" si="20"/>
        <v>11000</v>
      </c>
      <c r="G44" s="10">
        <f t="shared" si="20"/>
        <v>8400</v>
      </c>
      <c r="H44" s="10">
        <f t="shared" si="20"/>
        <v>8000</v>
      </c>
      <c r="I44" s="10">
        <f t="shared" si="20"/>
        <v>7600</v>
      </c>
      <c r="J44" s="10">
        <f t="shared" si="20"/>
        <v>7600</v>
      </c>
      <c r="K44" s="10">
        <f t="shared" si="20"/>
        <v>8800</v>
      </c>
      <c r="L44" s="10">
        <f t="shared" si="20"/>
        <v>0</v>
      </c>
      <c r="M44" s="10"/>
    </row>
    <row r="46" spans="2:13" ht="12.75">
      <c r="B46" s="7" t="s">
        <v>12</v>
      </c>
      <c r="C46" s="11">
        <v>0</v>
      </c>
      <c r="D46" s="11">
        <v>1</v>
      </c>
      <c r="E46" s="11">
        <v>2</v>
      </c>
      <c r="F46" s="11">
        <v>3</v>
      </c>
      <c r="G46" s="11">
        <v>4</v>
      </c>
      <c r="H46" s="11">
        <v>5</v>
      </c>
      <c r="I46" s="11">
        <v>6</v>
      </c>
      <c r="J46" s="11">
        <v>7</v>
      </c>
      <c r="K46" s="11">
        <v>8</v>
      </c>
      <c r="L46" s="11">
        <v>9</v>
      </c>
      <c r="M46" s="11">
        <v>10</v>
      </c>
    </row>
    <row r="47" spans="2:13" ht="12.75">
      <c r="B47" s="8" t="s">
        <v>1</v>
      </c>
      <c r="C47" s="10">
        <f aca="true" t="shared" si="21" ref="C47:M47">3*C16+2*C23</f>
        <v>0</v>
      </c>
      <c r="D47" s="10">
        <f t="shared" si="21"/>
        <v>0</v>
      </c>
      <c r="E47" s="10">
        <f t="shared" si="21"/>
        <v>0</v>
      </c>
      <c r="F47" s="10">
        <f t="shared" si="21"/>
        <v>8050</v>
      </c>
      <c r="G47" s="10">
        <f t="shared" si="21"/>
        <v>9100</v>
      </c>
      <c r="H47" s="10">
        <f t="shared" si="21"/>
        <v>7700</v>
      </c>
      <c r="I47" s="10">
        <f t="shared" si="21"/>
        <v>8400</v>
      </c>
      <c r="J47" s="10">
        <f t="shared" si="21"/>
        <v>8200</v>
      </c>
      <c r="K47" s="10">
        <f t="shared" si="21"/>
        <v>7000</v>
      </c>
      <c r="L47" s="10">
        <f t="shared" si="21"/>
        <v>8400</v>
      </c>
      <c r="M47" s="10">
        <f t="shared" si="21"/>
        <v>0</v>
      </c>
    </row>
    <row r="48" spans="2:13" ht="12.75">
      <c r="B48" s="8" t="s">
        <v>2</v>
      </c>
      <c r="C48" s="10">
        <v>200</v>
      </c>
      <c r="D48" s="10">
        <f aca="true" t="shared" si="22" ref="D48:M48">IF(+C48-C47+C50&gt;0,+C48-C47+C50,0)</f>
        <v>200</v>
      </c>
      <c r="E48" s="10">
        <f t="shared" si="22"/>
        <v>200</v>
      </c>
      <c r="F48" s="10">
        <f t="shared" si="22"/>
        <v>200</v>
      </c>
      <c r="G48" s="10">
        <f t="shared" si="22"/>
        <v>0</v>
      </c>
      <c r="H48" s="10">
        <f t="shared" si="22"/>
        <v>0</v>
      </c>
      <c r="I48" s="10">
        <f t="shared" si="22"/>
        <v>0</v>
      </c>
      <c r="J48" s="10">
        <f t="shared" si="22"/>
        <v>0</v>
      </c>
      <c r="K48" s="10">
        <f t="shared" si="22"/>
        <v>0</v>
      </c>
      <c r="L48" s="10">
        <f t="shared" si="22"/>
        <v>0</v>
      </c>
      <c r="M48" s="10">
        <f t="shared" si="22"/>
        <v>0</v>
      </c>
    </row>
    <row r="49" spans="2:13" ht="12.75">
      <c r="B49" s="8" t="s">
        <v>3</v>
      </c>
      <c r="C49" s="10"/>
      <c r="D49" s="10">
        <f aca="true" t="shared" si="23" ref="D49:M49">IF(+D47-D48-D50&gt;0,+D47-D48-D50,0)</f>
        <v>0</v>
      </c>
      <c r="E49" s="10">
        <f t="shared" si="23"/>
        <v>0</v>
      </c>
      <c r="F49" s="10">
        <f t="shared" si="23"/>
        <v>0</v>
      </c>
      <c r="G49" s="10">
        <f t="shared" si="23"/>
        <v>0</v>
      </c>
      <c r="H49" s="10">
        <f t="shared" si="23"/>
        <v>0</v>
      </c>
      <c r="I49" s="10">
        <f t="shared" si="23"/>
        <v>0</v>
      </c>
      <c r="J49" s="10">
        <f t="shared" si="23"/>
        <v>0</v>
      </c>
      <c r="K49" s="10">
        <f t="shared" si="23"/>
        <v>0</v>
      </c>
      <c r="L49" s="10">
        <f t="shared" si="23"/>
        <v>0</v>
      </c>
      <c r="M49" s="10">
        <f t="shared" si="23"/>
        <v>0</v>
      </c>
    </row>
    <row r="50" spans="2:13" ht="12.75">
      <c r="B50" s="8" t="s">
        <v>4</v>
      </c>
      <c r="C50" s="35"/>
      <c r="D50" s="35"/>
      <c r="E50" s="35"/>
      <c r="F50" s="35">
        <v>7850</v>
      </c>
      <c r="G50" s="35">
        <v>9100</v>
      </c>
      <c r="H50" s="35">
        <v>7700</v>
      </c>
      <c r="I50" s="35">
        <v>8400</v>
      </c>
      <c r="J50" s="35">
        <v>8200</v>
      </c>
      <c r="K50" s="35">
        <v>7000</v>
      </c>
      <c r="L50" s="35">
        <v>8400</v>
      </c>
      <c r="M50" s="35">
        <v>0</v>
      </c>
    </row>
    <row r="51" spans="2:13" ht="12.75">
      <c r="B51" s="8" t="s">
        <v>5</v>
      </c>
      <c r="C51" s="10"/>
      <c r="D51" s="10">
        <f aca="true" t="shared" si="24" ref="D51:L51">+E50</f>
        <v>0</v>
      </c>
      <c r="E51" s="10">
        <f t="shared" si="24"/>
        <v>7850</v>
      </c>
      <c r="F51" s="10">
        <f t="shared" si="24"/>
        <v>9100</v>
      </c>
      <c r="G51" s="10">
        <f t="shared" si="24"/>
        <v>7700</v>
      </c>
      <c r="H51" s="10">
        <f t="shared" si="24"/>
        <v>8400</v>
      </c>
      <c r="I51" s="10">
        <f t="shared" si="24"/>
        <v>8200</v>
      </c>
      <c r="J51" s="10">
        <f t="shared" si="24"/>
        <v>7000</v>
      </c>
      <c r="K51" s="10">
        <f t="shared" si="24"/>
        <v>8400</v>
      </c>
      <c r="L51" s="10">
        <f t="shared" si="24"/>
        <v>0</v>
      </c>
      <c r="M51" s="10"/>
    </row>
    <row r="53" spans="2:13" ht="12.75">
      <c r="B53" s="7" t="s">
        <v>13</v>
      </c>
      <c r="C53" s="11">
        <v>0</v>
      </c>
      <c r="D53" s="11">
        <v>1</v>
      </c>
      <c r="E53" s="11">
        <v>2</v>
      </c>
      <c r="F53" s="11">
        <v>3</v>
      </c>
      <c r="G53" s="11">
        <v>4</v>
      </c>
      <c r="H53" s="11">
        <v>5</v>
      </c>
      <c r="I53" s="11">
        <v>6</v>
      </c>
      <c r="J53" s="11">
        <v>7</v>
      </c>
      <c r="K53" s="11">
        <v>8</v>
      </c>
      <c r="L53" s="11">
        <v>9</v>
      </c>
      <c r="M53" s="11">
        <v>10</v>
      </c>
    </row>
    <row r="54" spans="2:13" ht="12.75">
      <c r="B54" s="8" t="s">
        <v>1</v>
      </c>
      <c r="C54" s="12">
        <f aca="true" t="shared" si="25" ref="C54:M54">C23</f>
        <v>0</v>
      </c>
      <c r="D54" s="12">
        <f t="shared" si="25"/>
        <v>0</v>
      </c>
      <c r="E54" s="12">
        <f t="shared" si="25"/>
        <v>0</v>
      </c>
      <c r="F54" s="12">
        <f t="shared" si="25"/>
        <v>1025</v>
      </c>
      <c r="G54" s="12">
        <f t="shared" si="25"/>
        <v>1400</v>
      </c>
      <c r="H54" s="12">
        <f t="shared" si="25"/>
        <v>1000</v>
      </c>
      <c r="I54" s="12">
        <f t="shared" si="25"/>
        <v>1500</v>
      </c>
      <c r="J54" s="12">
        <f t="shared" si="25"/>
        <v>1400</v>
      </c>
      <c r="K54" s="12">
        <f t="shared" si="25"/>
        <v>1100</v>
      </c>
      <c r="L54" s="12">
        <f t="shared" si="25"/>
        <v>1800</v>
      </c>
      <c r="M54" s="12">
        <f t="shared" si="25"/>
        <v>0</v>
      </c>
    </row>
    <row r="55" spans="2:13" ht="12.75">
      <c r="B55" s="8" t="s">
        <v>2</v>
      </c>
      <c r="C55" s="12">
        <v>200</v>
      </c>
      <c r="D55" s="12">
        <f aca="true" t="shared" si="26" ref="D55:M55">IF(+C55-C54+C57&gt;0,+C55-C54+C57,0)</f>
        <v>200</v>
      </c>
      <c r="E55" s="12">
        <f t="shared" si="26"/>
        <v>200</v>
      </c>
      <c r="F55" s="12">
        <f t="shared" si="26"/>
        <v>200</v>
      </c>
      <c r="G55" s="12">
        <f t="shared" si="26"/>
        <v>0</v>
      </c>
      <c r="H55" s="12">
        <f t="shared" si="26"/>
        <v>0</v>
      </c>
      <c r="I55" s="12">
        <f t="shared" si="26"/>
        <v>0</v>
      </c>
      <c r="J55" s="12">
        <f t="shared" si="26"/>
        <v>0</v>
      </c>
      <c r="K55" s="12">
        <f t="shared" si="26"/>
        <v>0</v>
      </c>
      <c r="L55" s="12">
        <f t="shared" si="26"/>
        <v>0</v>
      </c>
      <c r="M55" s="12">
        <f t="shared" si="26"/>
        <v>0</v>
      </c>
    </row>
    <row r="56" spans="2:13" ht="12.75">
      <c r="B56" s="8" t="s">
        <v>3</v>
      </c>
      <c r="C56" s="12"/>
      <c r="D56" s="12">
        <f aca="true" t="shared" si="27" ref="D56:M56">IF(+D54-D55-D57&gt;0,+D54-D55-D57,0)</f>
        <v>0</v>
      </c>
      <c r="E56" s="12">
        <f t="shared" si="27"/>
        <v>0</v>
      </c>
      <c r="F56" s="12">
        <f t="shared" si="27"/>
        <v>0</v>
      </c>
      <c r="G56" s="12">
        <f t="shared" si="27"/>
        <v>0</v>
      </c>
      <c r="H56" s="12">
        <f t="shared" si="27"/>
        <v>0</v>
      </c>
      <c r="I56" s="12">
        <f t="shared" si="27"/>
        <v>0</v>
      </c>
      <c r="J56" s="12">
        <f t="shared" si="27"/>
        <v>0</v>
      </c>
      <c r="K56" s="12">
        <f t="shared" si="27"/>
        <v>0</v>
      </c>
      <c r="L56" s="12">
        <f t="shared" si="27"/>
        <v>0</v>
      </c>
      <c r="M56" s="12">
        <f t="shared" si="27"/>
        <v>0</v>
      </c>
    </row>
    <row r="57" spans="2:13" ht="12.75">
      <c r="B57" s="8" t="s">
        <v>4</v>
      </c>
      <c r="C57" s="36"/>
      <c r="D57" s="36"/>
      <c r="E57" s="36"/>
      <c r="F57" s="36">
        <v>825</v>
      </c>
      <c r="G57" s="36">
        <v>1400</v>
      </c>
      <c r="H57" s="36">
        <v>1000</v>
      </c>
      <c r="I57" s="36">
        <v>1500</v>
      </c>
      <c r="J57" s="36">
        <v>1400</v>
      </c>
      <c r="K57" s="36">
        <v>1100</v>
      </c>
      <c r="L57" s="36">
        <v>1800</v>
      </c>
      <c r="M57" s="36">
        <v>0</v>
      </c>
    </row>
    <row r="58" spans="2:13" ht="12.75">
      <c r="B58" s="8" t="s">
        <v>5</v>
      </c>
      <c r="C58" s="12"/>
      <c r="D58" s="12">
        <f aca="true" t="shared" si="28" ref="D58:L58">+E57</f>
        <v>0</v>
      </c>
      <c r="E58" s="12">
        <f t="shared" si="28"/>
        <v>825</v>
      </c>
      <c r="F58" s="12">
        <f t="shared" si="28"/>
        <v>1400</v>
      </c>
      <c r="G58" s="12">
        <f t="shared" si="28"/>
        <v>1000</v>
      </c>
      <c r="H58" s="12">
        <f t="shared" si="28"/>
        <v>1500</v>
      </c>
      <c r="I58" s="12">
        <f t="shared" si="28"/>
        <v>1400</v>
      </c>
      <c r="J58" s="12">
        <f t="shared" si="28"/>
        <v>1100</v>
      </c>
      <c r="K58" s="12">
        <f t="shared" si="28"/>
        <v>1800</v>
      </c>
      <c r="L58" s="12">
        <f t="shared" si="28"/>
        <v>0</v>
      </c>
      <c r="M58" s="12"/>
    </row>
    <row r="60" spans="2:13" ht="12.75">
      <c r="B60" s="7" t="s">
        <v>14</v>
      </c>
      <c r="C60" s="11">
        <v>0</v>
      </c>
      <c r="D60" s="11">
        <v>1</v>
      </c>
      <c r="E60" s="11">
        <v>2</v>
      </c>
      <c r="F60" s="11">
        <v>3</v>
      </c>
      <c r="G60" s="11">
        <v>4</v>
      </c>
      <c r="H60" s="11">
        <v>5</v>
      </c>
      <c r="I60" s="11">
        <v>6</v>
      </c>
      <c r="J60" s="11">
        <v>7</v>
      </c>
      <c r="K60" s="11">
        <v>8</v>
      </c>
      <c r="L60" s="11">
        <v>9</v>
      </c>
      <c r="M60" s="11">
        <v>10</v>
      </c>
    </row>
    <row r="61" spans="2:13" ht="12.75">
      <c r="B61" s="8" t="s">
        <v>1</v>
      </c>
      <c r="C61" s="12">
        <f aca="true" t="shared" si="29" ref="C61:M61">3*C30+2*C51</f>
        <v>0</v>
      </c>
      <c r="D61" s="12">
        <f t="shared" si="29"/>
        <v>0</v>
      </c>
      <c r="E61" s="12">
        <f t="shared" si="29"/>
        <v>31900</v>
      </c>
      <c r="F61" s="12">
        <f t="shared" si="29"/>
        <v>38600</v>
      </c>
      <c r="G61" s="12">
        <f t="shared" si="29"/>
        <v>29200</v>
      </c>
      <c r="H61" s="12">
        <f t="shared" si="29"/>
        <v>30000</v>
      </c>
      <c r="I61" s="12">
        <f t="shared" si="29"/>
        <v>28400</v>
      </c>
      <c r="J61" s="12">
        <f t="shared" si="29"/>
        <v>27200</v>
      </c>
      <c r="K61" s="12">
        <f t="shared" si="29"/>
        <v>33600</v>
      </c>
      <c r="L61" s="12">
        <f t="shared" si="29"/>
        <v>0</v>
      </c>
      <c r="M61" s="12">
        <f t="shared" si="29"/>
        <v>0</v>
      </c>
    </row>
    <row r="62" spans="2:13" ht="12.75">
      <c r="B62" s="8" t="s">
        <v>2</v>
      </c>
      <c r="C62" s="12">
        <v>300</v>
      </c>
      <c r="D62" s="12">
        <f aca="true" t="shared" si="30" ref="D62:M62">IF(+C62-C61+C64&gt;0,+C62-C61+C64,0)</f>
        <v>300</v>
      </c>
      <c r="E62" s="12">
        <f t="shared" si="30"/>
        <v>300</v>
      </c>
      <c r="F62" s="12">
        <f t="shared" si="30"/>
        <v>0</v>
      </c>
      <c r="G62" s="12">
        <f t="shared" si="30"/>
        <v>0</v>
      </c>
      <c r="H62" s="12">
        <f t="shared" si="30"/>
        <v>0</v>
      </c>
      <c r="I62" s="12">
        <f t="shared" si="30"/>
        <v>0</v>
      </c>
      <c r="J62" s="12">
        <f t="shared" si="30"/>
        <v>0</v>
      </c>
      <c r="K62" s="12">
        <f t="shared" si="30"/>
        <v>0</v>
      </c>
      <c r="L62" s="12">
        <f t="shared" si="30"/>
        <v>0</v>
      </c>
      <c r="M62" s="12">
        <f t="shared" si="30"/>
        <v>0</v>
      </c>
    </row>
    <row r="63" spans="2:13" ht="12.75">
      <c r="B63" s="8" t="s">
        <v>3</v>
      </c>
      <c r="C63" s="12">
        <f aca="true" t="shared" si="31" ref="C63:M63">IF(+C61-C62-C64&gt;0,+C61-C62-C64,0)</f>
        <v>0</v>
      </c>
      <c r="D63" s="12">
        <f t="shared" si="31"/>
        <v>0</v>
      </c>
      <c r="E63" s="12">
        <f t="shared" si="31"/>
        <v>0</v>
      </c>
      <c r="F63" s="12">
        <f t="shared" si="31"/>
        <v>0</v>
      </c>
      <c r="G63" s="12">
        <f t="shared" si="31"/>
        <v>0</v>
      </c>
      <c r="H63" s="12">
        <f t="shared" si="31"/>
        <v>0</v>
      </c>
      <c r="I63" s="12">
        <f t="shared" si="31"/>
        <v>0</v>
      </c>
      <c r="J63" s="12">
        <f t="shared" si="31"/>
        <v>0</v>
      </c>
      <c r="K63" s="12">
        <f t="shared" si="31"/>
        <v>0</v>
      </c>
      <c r="L63" s="12">
        <f t="shared" si="31"/>
        <v>0</v>
      </c>
      <c r="M63" s="12">
        <f t="shared" si="31"/>
        <v>0</v>
      </c>
    </row>
    <row r="64" spans="2:13" ht="12.75">
      <c r="B64" s="8" t="s">
        <v>4</v>
      </c>
      <c r="C64" s="36"/>
      <c r="D64" s="36"/>
      <c r="E64" s="36">
        <v>31600</v>
      </c>
      <c r="F64" s="36">
        <v>38600</v>
      </c>
      <c r="G64" s="36">
        <v>29200</v>
      </c>
      <c r="H64" s="36">
        <v>30000</v>
      </c>
      <c r="I64" s="36">
        <v>28400</v>
      </c>
      <c r="J64" s="36">
        <v>27200</v>
      </c>
      <c r="K64" s="36">
        <v>33600</v>
      </c>
      <c r="L64" s="36">
        <v>0</v>
      </c>
      <c r="M64" s="36">
        <v>0</v>
      </c>
    </row>
    <row r="65" spans="2:13" ht="12.75">
      <c r="B65" s="8" t="s">
        <v>5</v>
      </c>
      <c r="C65" s="12">
        <f aca="true" t="shared" si="32" ref="C65:L65">+D64</f>
        <v>0</v>
      </c>
      <c r="D65" s="12">
        <f t="shared" si="32"/>
        <v>31600</v>
      </c>
      <c r="E65" s="12">
        <f t="shared" si="32"/>
        <v>38600</v>
      </c>
      <c r="F65" s="12">
        <f t="shared" si="32"/>
        <v>29200</v>
      </c>
      <c r="G65" s="12">
        <f t="shared" si="32"/>
        <v>30000</v>
      </c>
      <c r="H65" s="12">
        <f t="shared" si="32"/>
        <v>28400</v>
      </c>
      <c r="I65" s="12">
        <f t="shared" si="32"/>
        <v>27200</v>
      </c>
      <c r="J65" s="12">
        <f t="shared" si="32"/>
        <v>33600</v>
      </c>
      <c r="K65" s="12">
        <f t="shared" si="32"/>
        <v>0</v>
      </c>
      <c r="L65" s="12">
        <f t="shared" si="32"/>
        <v>0</v>
      </c>
      <c r="M65" s="12"/>
    </row>
    <row r="67" spans="2:13" ht="12.75">
      <c r="B67" s="7" t="s">
        <v>15</v>
      </c>
      <c r="C67" s="11">
        <v>0</v>
      </c>
      <c r="D67" s="11">
        <v>1</v>
      </c>
      <c r="E67" s="11">
        <v>2</v>
      </c>
      <c r="F67" s="11">
        <v>3</v>
      </c>
      <c r="G67" s="11">
        <v>4</v>
      </c>
      <c r="H67" s="11">
        <v>5</v>
      </c>
      <c r="I67" s="11">
        <v>6</v>
      </c>
      <c r="J67" s="11">
        <v>7</v>
      </c>
      <c r="K67" s="11">
        <v>8</v>
      </c>
      <c r="L67" s="11">
        <v>9</v>
      </c>
      <c r="M67" s="11">
        <v>10</v>
      </c>
    </row>
    <row r="68" spans="2:13" ht="12.75">
      <c r="B68" s="4" t="s">
        <v>0</v>
      </c>
      <c r="C68" s="13">
        <f aca="true" t="shared" si="33" ref="C68:M68">0.2*C9</f>
        <v>0</v>
      </c>
      <c r="D68" s="13">
        <f t="shared" si="33"/>
        <v>0</v>
      </c>
      <c r="E68" s="13">
        <f t="shared" si="33"/>
        <v>0</v>
      </c>
      <c r="F68" s="13">
        <f t="shared" si="33"/>
        <v>280</v>
      </c>
      <c r="G68" s="13">
        <f t="shared" si="33"/>
        <v>340</v>
      </c>
      <c r="H68" s="13">
        <f t="shared" si="33"/>
        <v>230</v>
      </c>
      <c r="I68" s="13">
        <f t="shared" si="33"/>
        <v>220</v>
      </c>
      <c r="J68" s="13">
        <f t="shared" si="33"/>
        <v>200</v>
      </c>
      <c r="K68" s="13">
        <f t="shared" si="33"/>
        <v>220</v>
      </c>
      <c r="L68" s="13">
        <f t="shared" si="33"/>
        <v>280</v>
      </c>
      <c r="M68" s="13">
        <f t="shared" si="33"/>
        <v>0</v>
      </c>
    </row>
    <row r="69" spans="2:13" ht="12.75">
      <c r="B69" s="4" t="s">
        <v>9</v>
      </c>
      <c r="C69" s="13">
        <f aca="true" t="shared" si="34" ref="C69:M69">0.15*C30</f>
        <v>0</v>
      </c>
      <c r="D69" s="13">
        <f t="shared" si="34"/>
        <v>0</v>
      </c>
      <c r="E69" s="13">
        <f t="shared" si="34"/>
        <v>810</v>
      </c>
      <c r="F69" s="13">
        <f t="shared" si="34"/>
        <v>1020</v>
      </c>
      <c r="G69" s="13">
        <f t="shared" si="34"/>
        <v>690</v>
      </c>
      <c r="H69" s="13">
        <f t="shared" si="34"/>
        <v>660</v>
      </c>
      <c r="I69" s="13">
        <f t="shared" si="34"/>
        <v>600</v>
      </c>
      <c r="J69" s="13">
        <f t="shared" si="34"/>
        <v>660</v>
      </c>
      <c r="K69" s="13">
        <f t="shared" si="34"/>
        <v>840</v>
      </c>
      <c r="L69" s="13">
        <f t="shared" si="34"/>
        <v>0</v>
      </c>
      <c r="M69" s="13">
        <f t="shared" si="34"/>
        <v>0</v>
      </c>
    </row>
    <row r="70" spans="2:13" ht="12.75">
      <c r="B70" s="4" t="s">
        <v>12</v>
      </c>
      <c r="C70" s="13">
        <f aca="true" t="shared" si="35" ref="C70:M70">0.3*C51</f>
        <v>0</v>
      </c>
      <c r="D70" s="13">
        <f t="shared" si="35"/>
        <v>0</v>
      </c>
      <c r="E70" s="13">
        <f t="shared" si="35"/>
        <v>2355</v>
      </c>
      <c r="F70" s="13">
        <f t="shared" si="35"/>
        <v>2730</v>
      </c>
      <c r="G70" s="13">
        <f t="shared" si="35"/>
        <v>2310</v>
      </c>
      <c r="H70" s="13">
        <f t="shared" si="35"/>
        <v>2520</v>
      </c>
      <c r="I70" s="13">
        <f t="shared" si="35"/>
        <v>2460</v>
      </c>
      <c r="J70" s="13">
        <f t="shared" si="35"/>
        <v>2100</v>
      </c>
      <c r="K70" s="13">
        <f t="shared" si="35"/>
        <v>2520</v>
      </c>
      <c r="L70" s="13">
        <f t="shared" si="35"/>
        <v>0</v>
      </c>
      <c r="M70" s="13">
        <f t="shared" si="35"/>
        <v>0</v>
      </c>
    </row>
    <row r="71" spans="2:13" ht="12.75">
      <c r="B71" s="4" t="s">
        <v>13</v>
      </c>
      <c r="C71" s="13">
        <f aca="true" t="shared" si="36" ref="C71:M71">0.05*C58</f>
        <v>0</v>
      </c>
      <c r="D71" s="13">
        <f t="shared" si="36"/>
        <v>0</v>
      </c>
      <c r="E71" s="13">
        <f t="shared" si="36"/>
        <v>41.25</v>
      </c>
      <c r="F71" s="13">
        <f t="shared" si="36"/>
        <v>70</v>
      </c>
      <c r="G71" s="13">
        <f t="shared" si="36"/>
        <v>50</v>
      </c>
      <c r="H71" s="13">
        <f t="shared" si="36"/>
        <v>75</v>
      </c>
      <c r="I71" s="13">
        <f t="shared" si="36"/>
        <v>70</v>
      </c>
      <c r="J71" s="13">
        <f t="shared" si="36"/>
        <v>55</v>
      </c>
      <c r="K71" s="13">
        <f t="shared" si="36"/>
        <v>90</v>
      </c>
      <c r="L71" s="13">
        <f t="shared" si="36"/>
        <v>0</v>
      </c>
      <c r="M71" s="13">
        <f t="shared" si="36"/>
        <v>0</v>
      </c>
    </row>
    <row r="72" spans="2:13" ht="12.75">
      <c r="B72" s="9" t="s">
        <v>16</v>
      </c>
      <c r="C72" s="14">
        <f aca="true" t="shared" si="37" ref="C72:M72">SUM(C68:C71)</f>
        <v>0</v>
      </c>
      <c r="D72" s="14">
        <f t="shared" si="37"/>
        <v>0</v>
      </c>
      <c r="E72" s="14">
        <f t="shared" si="37"/>
        <v>3206.25</v>
      </c>
      <c r="F72" s="14">
        <f t="shared" si="37"/>
        <v>4100</v>
      </c>
      <c r="G72" s="14">
        <f t="shared" si="37"/>
        <v>3390</v>
      </c>
      <c r="H72" s="14">
        <f t="shared" si="37"/>
        <v>3485</v>
      </c>
      <c r="I72" s="14">
        <f t="shared" si="37"/>
        <v>3350</v>
      </c>
      <c r="J72" s="14">
        <f t="shared" si="37"/>
        <v>3015</v>
      </c>
      <c r="K72" s="14">
        <f t="shared" si="37"/>
        <v>3670</v>
      </c>
      <c r="L72" s="14">
        <f t="shared" si="37"/>
        <v>280</v>
      </c>
      <c r="M72" s="14">
        <f t="shared" si="37"/>
        <v>0</v>
      </c>
    </row>
    <row r="73" spans="2:13" ht="12.75">
      <c r="B73" s="1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2.75">
      <c r="B74" s="7" t="s">
        <v>17</v>
      </c>
      <c r="C74" s="11">
        <v>0</v>
      </c>
      <c r="D74" s="11">
        <v>1</v>
      </c>
      <c r="E74" s="11">
        <v>2</v>
      </c>
      <c r="F74" s="11">
        <v>3</v>
      </c>
      <c r="G74" s="11">
        <v>4</v>
      </c>
      <c r="H74" s="11">
        <v>5</v>
      </c>
      <c r="I74" s="11">
        <v>6</v>
      </c>
      <c r="J74" s="11">
        <v>7</v>
      </c>
      <c r="K74" s="11">
        <v>8</v>
      </c>
      <c r="L74" s="11">
        <v>9</v>
      </c>
      <c r="M74" s="11">
        <v>10</v>
      </c>
    </row>
    <row r="75" spans="2:13" ht="12.75">
      <c r="B75" s="4" t="s">
        <v>7</v>
      </c>
      <c r="C75" s="13">
        <f aca="true" t="shared" si="38" ref="C75:M75">0.3*C16</f>
        <v>0</v>
      </c>
      <c r="D75" s="13">
        <f t="shared" si="38"/>
        <v>0</v>
      </c>
      <c r="E75" s="13">
        <f t="shared" si="38"/>
        <v>0</v>
      </c>
      <c r="F75" s="13">
        <f t="shared" si="38"/>
        <v>600</v>
      </c>
      <c r="G75" s="13">
        <f t="shared" si="38"/>
        <v>630</v>
      </c>
      <c r="H75" s="13">
        <f t="shared" si="38"/>
        <v>570</v>
      </c>
      <c r="I75" s="13">
        <f t="shared" si="38"/>
        <v>540</v>
      </c>
      <c r="J75" s="13">
        <f t="shared" si="38"/>
        <v>540</v>
      </c>
      <c r="K75" s="13">
        <f t="shared" si="38"/>
        <v>480</v>
      </c>
      <c r="L75" s="13">
        <f t="shared" si="38"/>
        <v>480</v>
      </c>
      <c r="M75" s="13">
        <f t="shared" si="38"/>
        <v>0</v>
      </c>
    </row>
    <row r="76" spans="2:13" ht="12.75">
      <c r="B76" s="4" t="s">
        <v>10</v>
      </c>
      <c r="C76" s="13">
        <f aca="true" t="shared" si="39" ref="C76:M76">0.15*C37</f>
        <v>0</v>
      </c>
      <c r="D76" s="13">
        <f t="shared" si="39"/>
        <v>0</v>
      </c>
      <c r="E76" s="13">
        <f t="shared" si="39"/>
        <v>180.75</v>
      </c>
      <c r="F76" s="13">
        <f t="shared" si="39"/>
        <v>255</v>
      </c>
      <c r="G76" s="13">
        <f t="shared" si="39"/>
        <v>172.5</v>
      </c>
      <c r="H76" s="13">
        <f t="shared" si="39"/>
        <v>165</v>
      </c>
      <c r="I76" s="13">
        <f t="shared" si="39"/>
        <v>150</v>
      </c>
      <c r="J76" s="13">
        <f t="shared" si="39"/>
        <v>165</v>
      </c>
      <c r="K76" s="13">
        <f t="shared" si="39"/>
        <v>210</v>
      </c>
      <c r="L76" s="13">
        <f t="shared" si="39"/>
        <v>0</v>
      </c>
      <c r="M76" s="13">
        <f t="shared" si="39"/>
        <v>0</v>
      </c>
    </row>
    <row r="77" spans="2:13" ht="12.75">
      <c r="B77" s="4" t="s">
        <v>11</v>
      </c>
      <c r="C77" s="13">
        <f aca="true" t="shared" si="40" ref="C77:M77">0.15*C44</f>
        <v>0</v>
      </c>
      <c r="D77" s="13">
        <f t="shared" si="40"/>
        <v>0</v>
      </c>
      <c r="E77" s="13">
        <f t="shared" si="40"/>
        <v>1422</v>
      </c>
      <c r="F77" s="13">
        <f t="shared" si="40"/>
        <v>1650</v>
      </c>
      <c r="G77" s="13">
        <f t="shared" si="40"/>
        <v>1260</v>
      </c>
      <c r="H77" s="13">
        <f t="shared" si="40"/>
        <v>1200</v>
      </c>
      <c r="I77" s="13">
        <f t="shared" si="40"/>
        <v>1140</v>
      </c>
      <c r="J77" s="13">
        <f t="shared" si="40"/>
        <v>1140</v>
      </c>
      <c r="K77" s="13">
        <f t="shared" si="40"/>
        <v>1320</v>
      </c>
      <c r="L77" s="13">
        <f t="shared" si="40"/>
        <v>0</v>
      </c>
      <c r="M77" s="13">
        <f t="shared" si="40"/>
        <v>0</v>
      </c>
    </row>
    <row r="78" spans="2:13" ht="12.75">
      <c r="B78" s="4" t="s">
        <v>12</v>
      </c>
      <c r="C78" s="13">
        <f aca="true" t="shared" si="41" ref="C78:M78">0.1*C51</f>
        <v>0</v>
      </c>
      <c r="D78" s="13">
        <f t="shared" si="41"/>
        <v>0</v>
      </c>
      <c r="E78" s="13">
        <f t="shared" si="41"/>
        <v>785</v>
      </c>
      <c r="F78" s="13">
        <f t="shared" si="41"/>
        <v>910</v>
      </c>
      <c r="G78" s="13">
        <f t="shared" si="41"/>
        <v>770</v>
      </c>
      <c r="H78" s="13">
        <f t="shared" si="41"/>
        <v>840</v>
      </c>
      <c r="I78" s="13">
        <f t="shared" si="41"/>
        <v>820</v>
      </c>
      <c r="J78" s="13">
        <f t="shared" si="41"/>
        <v>700</v>
      </c>
      <c r="K78" s="13">
        <f t="shared" si="41"/>
        <v>840</v>
      </c>
      <c r="L78" s="13">
        <f t="shared" si="41"/>
        <v>0</v>
      </c>
      <c r="M78" s="13">
        <f t="shared" si="41"/>
        <v>0</v>
      </c>
    </row>
    <row r="79" spans="2:13" ht="12.75">
      <c r="B79" s="9" t="s">
        <v>16</v>
      </c>
      <c r="C79" s="14">
        <f aca="true" t="shared" si="42" ref="C79:M79">SUM(C75:C78)</f>
        <v>0</v>
      </c>
      <c r="D79" s="14">
        <f t="shared" si="42"/>
        <v>0</v>
      </c>
      <c r="E79" s="14">
        <f t="shared" si="42"/>
        <v>2387.75</v>
      </c>
      <c r="F79" s="14">
        <f t="shared" si="42"/>
        <v>3415</v>
      </c>
      <c r="G79" s="14">
        <f t="shared" si="42"/>
        <v>2832.5</v>
      </c>
      <c r="H79" s="14">
        <f t="shared" si="42"/>
        <v>2775</v>
      </c>
      <c r="I79" s="14">
        <f t="shared" si="42"/>
        <v>2650</v>
      </c>
      <c r="J79" s="14">
        <f t="shared" si="42"/>
        <v>2545</v>
      </c>
      <c r="K79" s="14">
        <f t="shared" si="42"/>
        <v>2850</v>
      </c>
      <c r="L79" s="14">
        <f t="shared" si="42"/>
        <v>480</v>
      </c>
      <c r="M79" s="14">
        <f t="shared" si="42"/>
        <v>0</v>
      </c>
    </row>
    <row r="80" spans="2:13" ht="12.75">
      <c r="B80" s="1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2.75">
      <c r="B81" s="7" t="s">
        <v>18</v>
      </c>
      <c r="C81" s="11">
        <v>0</v>
      </c>
      <c r="D81" s="11">
        <v>1</v>
      </c>
      <c r="E81" s="11">
        <v>2</v>
      </c>
      <c r="F81" s="11">
        <v>3</v>
      </c>
      <c r="G81" s="11">
        <v>4</v>
      </c>
      <c r="H81" s="11">
        <v>5</v>
      </c>
      <c r="I81" s="11">
        <v>6</v>
      </c>
      <c r="J81" s="11">
        <v>7</v>
      </c>
      <c r="K81" s="11">
        <v>8</v>
      </c>
      <c r="L81" s="11">
        <v>9</v>
      </c>
      <c r="M81" s="11">
        <v>10</v>
      </c>
    </row>
    <row r="82" spans="2:13" ht="12.75">
      <c r="B82" s="4" t="s">
        <v>8</v>
      </c>
      <c r="C82" s="13">
        <f aca="true" t="shared" si="43" ref="C82:M82">0.1*C23</f>
        <v>0</v>
      </c>
      <c r="D82" s="13">
        <f t="shared" si="43"/>
        <v>0</v>
      </c>
      <c r="E82" s="13">
        <f t="shared" si="43"/>
        <v>0</v>
      </c>
      <c r="F82" s="13">
        <f t="shared" si="43"/>
        <v>102.5</v>
      </c>
      <c r="G82" s="13">
        <f t="shared" si="43"/>
        <v>140</v>
      </c>
      <c r="H82" s="13">
        <f t="shared" si="43"/>
        <v>100</v>
      </c>
      <c r="I82" s="13">
        <f t="shared" si="43"/>
        <v>150</v>
      </c>
      <c r="J82" s="13">
        <f t="shared" si="43"/>
        <v>140</v>
      </c>
      <c r="K82" s="13">
        <f t="shared" si="43"/>
        <v>110</v>
      </c>
      <c r="L82" s="13">
        <f t="shared" si="43"/>
        <v>180</v>
      </c>
      <c r="M82" s="13">
        <f t="shared" si="43"/>
        <v>0</v>
      </c>
    </row>
    <row r="83" spans="2:13" ht="12.75">
      <c r="B83" s="4" t="s">
        <v>11</v>
      </c>
      <c r="C83" s="13">
        <f aca="true" t="shared" si="44" ref="C83:M83">0.2*C44</f>
        <v>0</v>
      </c>
      <c r="D83" s="13">
        <f t="shared" si="44"/>
        <v>0</v>
      </c>
      <c r="E83" s="13">
        <f t="shared" si="44"/>
        <v>1896</v>
      </c>
      <c r="F83" s="13">
        <f t="shared" si="44"/>
        <v>2200</v>
      </c>
      <c r="G83" s="13">
        <f t="shared" si="44"/>
        <v>1680</v>
      </c>
      <c r="H83" s="13">
        <f t="shared" si="44"/>
        <v>1600</v>
      </c>
      <c r="I83" s="13">
        <f t="shared" si="44"/>
        <v>1520</v>
      </c>
      <c r="J83" s="13">
        <f t="shared" si="44"/>
        <v>1520</v>
      </c>
      <c r="K83" s="13">
        <f t="shared" si="44"/>
        <v>1760</v>
      </c>
      <c r="L83" s="13">
        <f t="shared" si="44"/>
        <v>0</v>
      </c>
      <c r="M83" s="13">
        <f t="shared" si="44"/>
        <v>0</v>
      </c>
    </row>
    <row r="84" spans="2:13" ht="12.75">
      <c r="B84" s="4" t="s">
        <v>13</v>
      </c>
      <c r="C84" s="13">
        <f aca="true" t="shared" si="45" ref="C84:M84">0.1*C58</f>
        <v>0</v>
      </c>
      <c r="D84" s="13">
        <f t="shared" si="45"/>
        <v>0</v>
      </c>
      <c r="E84" s="13">
        <f t="shared" si="45"/>
        <v>82.5</v>
      </c>
      <c r="F84" s="13">
        <f t="shared" si="45"/>
        <v>140</v>
      </c>
      <c r="G84" s="13">
        <f t="shared" si="45"/>
        <v>100</v>
      </c>
      <c r="H84" s="13">
        <f t="shared" si="45"/>
        <v>150</v>
      </c>
      <c r="I84" s="13">
        <f t="shared" si="45"/>
        <v>140</v>
      </c>
      <c r="J84" s="13">
        <f t="shared" si="45"/>
        <v>110</v>
      </c>
      <c r="K84" s="13">
        <f t="shared" si="45"/>
        <v>180</v>
      </c>
      <c r="L84" s="13">
        <f t="shared" si="45"/>
        <v>0</v>
      </c>
      <c r="M84" s="13">
        <f t="shared" si="45"/>
        <v>0</v>
      </c>
    </row>
    <row r="85" spans="2:13" ht="12.75">
      <c r="B85" s="9" t="s">
        <v>16</v>
      </c>
      <c r="C85" s="15">
        <f aca="true" t="shared" si="46" ref="C85:M85">SUM(C82:C84)</f>
        <v>0</v>
      </c>
      <c r="D85" s="15">
        <f t="shared" si="46"/>
        <v>0</v>
      </c>
      <c r="E85" s="15">
        <f t="shared" si="46"/>
        <v>1978.5</v>
      </c>
      <c r="F85" s="15">
        <f t="shared" si="46"/>
        <v>2442.5</v>
      </c>
      <c r="G85" s="15">
        <f t="shared" si="46"/>
        <v>1920</v>
      </c>
      <c r="H85" s="15">
        <f t="shared" si="46"/>
        <v>1850</v>
      </c>
      <c r="I85" s="15">
        <f t="shared" si="46"/>
        <v>1810</v>
      </c>
      <c r="J85" s="15">
        <f t="shared" si="46"/>
        <v>1770</v>
      </c>
      <c r="K85" s="15">
        <f t="shared" si="46"/>
        <v>2050</v>
      </c>
      <c r="L85" s="15">
        <f t="shared" si="46"/>
        <v>180</v>
      </c>
      <c r="M85" s="15">
        <f t="shared" si="46"/>
        <v>0</v>
      </c>
    </row>
    <row r="86" spans="2:13" ht="12.75">
      <c r="B86" s="1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7" t="s">
        <v>19</v>
      </c>
      <c r="C87" s="11">
        <v>0</v>
      </c>
      <c r="D87" s="11">
        <v>1</v>
      </c>
      <c r="E87" s="11">
        <v>2</v>
      </c>
      <c r="F87" s="11">
        <v>3</v>
      </c>
      <c r="G87" s="11">
        <v>4</v>
      </c>
      <c r="H87" s="11">
        <v>5</v>
      </c>
      <c r="I87" s="11">
        <v>6</v>
      </c>
      <c r="J87" s="11">
        <v>7</v>
      </c>
      <c r="K87" s="11">
        <v>8</v>
      </c>
      <c r="L87" s="11">
        <v>9</v>
      </c>
      <c r="M87" s="11">
        <v>10</v>
      </c>
    </row>
    <row r="88" spans="2:13" ht="12.75">
      <c r="B88" s="4" t="s">
        <v>0</v>
      </c>
      <c r="C88" s="13">
        <f aca="true" t="shared" si="47" ref="C88:M88">0.1*C9</f>
        <v>0</v>
      </c>
      <c r="D88" s="13">
        <f t="shared" si="47"/>
        <v>0</v>
      </c>
      <c r="E88" s="13">
        <f t="shared" si="47"/>
        <v>0</v>
      </c>
      <c r="F88" s="13">
        <f t="shared" si="47"/>
        <v>140</v>
      </c>
      <c r="G88" s="13">
        <f t="shared" si="47"/>
        <v>170</v>
      </c>
      <c r="H88" s="13">
        <f t="shared" si="47"/>
        <v>115</v>
      </c>
      <c r="I88" s="13">
        <f t="shared" si="47"/>
        <v>110</v>
      </c>
      <c r="J88" s="13">
        <f t="shared" si="47"/>
        <v>100</v>
      </c>
      <c r="K88" s="13">
        <f t="shared" si="47"/>
        <v>110</v>
      </c>
      <c r="L88" s="13">
        <f t="shared" si="47"/>
        <v>140</v>
      </c>
      <c r="M88" s="13">
        <f t="shared" si="47"/>
        <v>0</v>
      </c>
    </row>
    <row r="89" spans="2:13" ht="12.75">
      <c r="B89" s="4" t="s">
        <v>7</v>
      </c>
      <c r="C89" s="13">
        <f aca="true" t="shared" si="48" ref="C89:M89">0.08*C16</f>
        <v>0</v>
      </c>
      <c r="D89" s="13">
        <f t="shared" si="48"/>
        <v>0</v>
      </c>
      <c r="E89" s="13">
        <f t="shared" si="48"/>
        <v>0</v>
      </c>
      <c r="F89" s="13">
        <f t="shared" si="48"/>
        <v>160</v>
      </c>
      <c r="G89" s="13">
        <f t="shared" si="48"/>
        <v>168</v>
      </c>
      <c r="H89" s="13">
        <f t="shared" si="48"/>
        <v>152</v>
      </c>
      <c r="I89" s="13">
        <f t="shared" si="48"/>
        <v>144</v>
      </c>
      <c r="J89" s="13">
        <f t="shared" si="48"/>
        <v>144</v>
      </c>
      <c r="K89" s="13">
        <f t="shared" si="48"/>
        <v>128</v>
      </c>
      <c r="L89" s="13">
        <f t="shared" si="48"/>
        <v>128</v>
      </c>
      <c r="M89" s="13">
        <f t="shared" si="48"/>
        <v>0</v>
      </c>
    </row>
    <row r="90" spans="2:13" ht="12.75">
      <c r="B90" s="4" t="s">
        <v>8</v>
      </c>
      <c r="C90" s="13">
        <f aca="true" t="shared" si="49" ref="C90:M90">0.05*C23</f>
        <v>0</v>
      </c>
      <c r="D90" s="13">
        <f t="shared" si="49"/>
        <v>0</v>
      </c>
      <c r="E90" s="13">
        <f t="shared" si="49"/>
        <v>0</v>
      </c>
      <c r="F90" s="13">
        <f t="shared" si="49"/>
        <v>51.25</v>
      </c>
      <c r="G90" s="13">
        <f t="shared" si="49"/>
        <v>70</v>
      </c>
      <c r="H90" s="13">
        <f t="shared" si="49"/>
        <v>50</v>
      </c>
      <c r="I90" s="13">
        <f t="shared" si="49"/>
        <v>75</v>
      </c>
      <c r="J90" s="13">
        <f t="shared" si="49"/>
        <v>70</v>
      </c>
      <c r="K90" s="13">
        <f t="shared" si="49"/>
        <v>55</v>
      </c>
      <c r="L90" s="13">
        <f t="shared" si="49"/>
        <v>90</v>
      </c>
      <c r="M90" s="13">
        <f t="shared" si="49"/>
        <v>0</v>
      </c>
    </row>
    <row r="91" spans="2:13" ht="12.75">
      <c r="B91" s="4" t="s">
        <v>9</v>
      </c>
      <c r="C91" s="13">
        <f aca="true" t="shared" si="50" ref="C91:M91">0.1*C30</f>
        <v>0</v>
      </c>
      <c r="D91" s="13">
        <f t="shared" si="50"/>
        <v>0</v>
      </c>
      <c r="E91" s="13">
        <f t="shared" si="50"/>
        <v>540</v>
      </c>
      <c r="F91" s="13">
        <f t="shared" si="50"/>
        <v>680</v>
      </c>
      <c r="G91" s="13">
        <f t="shared" si="50"/>
        <v>460</v>
      </c>
      <c r="H91" s="13">
        <f t="shared" si="50"/>
        <v>440</v>
      </c>
      <c r="I91" s="13">
        <f t="shared" si="50"/>
        <v>400</v>
      </c>
      <c r="J91" s="13">
        <f t="shared" si="50"/>
        <v>440</v>
      </c>
      <c r="K91" s="13">
        <f t="shared" si="50"/>
        <v>560</v>
      </c>
      <c r="L91" s="13">
        <f t="shared" si="50"/>
        <v>0</v>
      </c>
      <c r="M91" s="13">
        <f t="shared" si="50"/>
        <v>0</v>
      </c>
    </row>
    <row r="92" spans="2:13" ht="12.75">
      <c r="B92" s="4" t="s">
        <v>10</v>
      </c>
      <c r="C92" s="13">
        <f aca="true" t="shared" si="51" ref="C92:M92">0.05*C37</f>
        <v>0</v>
      </c>
      <c r="D92" s="13">
        <f t="shared" si="51"/>
        <v>0</v>
      </c>
      <c r="E92" s="13">
        <f t="shared" si="51"/>
        <v>60.25</v>
      </c>
      <c r="F92" s="13">
        <f t="shared" si="51"/>
        <v>85</v>
      </c>
      <c r="G92" s="13">
        <f t="shared" si="51"/>
        <v>57.5</v>
      </c>
      <c r="H92" s="13">
        <f t="shared" si="51"/>
        <v>55</v>
      </c>
      <c r="I92" s="13">
        <f t="shared" si="51"/>
        <v>50</v>
      </c>
      <c r="J92" s="13">
        <f t="shared" si="51"/>
        <v>55</v>
      </c>
      <c r="K92" s="13">
        <f t="shared" si="51"/>
        <v>70</v>
      </c>
      <c r="L92" s="13">
        <f t="shared" si="51"/>
        <v>0</v>
      </c>
      <c r="M92" s="13">
        <f t="shared" si="51"/>
        <v>0</v>
      </c>
    </row>
    <row r="93" spans="2:13" ht="12.75">
      <c r="B93" s="9" t="s">
        <v>16</v>
      </c>
      <c r="C93" s="14">
        <f aca="true" t="shared" si="52" ref="C93:M93">SUM(C88:C92)</f>
        <v>0</v>
      </c>
      <c r="D93" s="14">
        <f t="shared" si="52"/>
        <v>0</v>
      </c>
      <c r="E93" s="14">
        <f t="shared" si="52"/>
        <v>600.25</v>
      </c>
      <c r="F93" s="14">
        <f t="shared" si="52"/>
        <v>1116.25</v>
      </c>
      <c r="G93" s="14">
        <f t="shared" si="52"/>
        <v>925.5</v>
      </c>
      <c r="H93" s="14">
        <f t="shared" si="52"/>
        <v>812</v>
      </c>
      <c r="I93" s="14">
        <f t="shared" si="52"/>
        <v>779</v>
      </c>
      <c r="J93" s="14">
        <f t="shared" si="52"/>
        <v>809</v>
      </c>
      <c r="K93" s="14">
        <f t="shared" si="52"/>
        <v>923</v>
      </c>
      <c r="L93" s="14">
        <f t="shared" si="52"/>
        <v>358</v>
      </c>
      <c r="M93" s="14">
        <f t="shared" si="52"/>
        <v>0</v>
      </c>
    </row>
    <row r="115" spans="13:23" ht="12.75"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3:23" ht="12.75"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3:23" ht="12.75"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3:23" ht="12.75"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</sheetData>
  <conditionalFormatting sqref="C82:M85">
    <cfRule type="expression" priority="1" dxfId="1" stopIfTrue="1">
      <formula>(C$85&gt;2400)</formula>
    </cfRule>
  </conditionalFormatting>
  <conditionalFormatting sqref="C88:M93">
    <cfRule type="expression" priority="2" dxfId="1" stopIfTrue="1">
      <formula>(C$93&gt;1200)</formula>
    </cfRule>
  </conditionalFormatting>
  <conditionalFormatting sqref="C75:M79">
    <cfRule type="expression" priority="3" dxfId="1" stopIfTrue="1">
      <formula>(C$79&gt;4500)</formula>
    </cfRule>
  </conditionalFormatting>
  <conditionalFormatting sqref="C68:M72">
    <cfRule type="expression" priority="4" dxfId="1" stopIfTrue="1">
      <formula>(C$72&gt;6000)</formula>
    </cfRule>
  </conditionalFormatting>
  <printOptions/>
  <pageMargins left="1" right="1" top="1" bottom="1" header="0.5" footer="0.5"/>
  <pageSetup fitToHeight="2" fitToWidth="1" horizontalDpi="600" verticalDpi="600" orientation="portrait" scale="41" r:id="rId1"/>
  <headerFooter alignWithMargins="0">
    <oddHeader>&amp;C&amp;A</oddHeader>
    <oddFooter>&amp;CPage 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14 - Nichols Company</dc:subject>
  <dc:creator>Daniel J. Bragg</dc:creator>
  <cp:keywords/>
  <dc:description/>
  <cp:lastModifiedBy>MHE</cp:lastModifiedBy>
  <cp:lastPrinted>2003-02-27T22:26:58Z</cp:lastPrinted>
  <dcterms:created xsi:type="dcterms:W3CDTF">2002-12-28T13:03:11Z</dcterms:created>
  <dcterms:modified xsi:type="dcterms:W3CDTF">2005-02-01T18:14:58Z</dcterms:modified>
  <cp:category/>
  <cp:version/>
  <cp:contentType/>
  <cp:contentStatus/>
</cp:coreProperties>
</file>