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2000" windowHeight="7365" activeTab="0"/>
  </bookViews>
  <sheets>
    <sheet name="Chapter 7" sheetId="1" r:id="rId1"/>
    <sheet name="#2" sheetId="2" r:id="rId2"/>
    <sheet name="#10" sheetId="3" r:id="rId3"/>
    <sheet name="#15" sheetId="4" r:id="rId4"/>
    <sheet name="#17" sheetId="5" r:id="rId5"/>
    <sheet name="#22" sheetId="6" r:id="rId6"/>
  </sheets>
  <definedNames/>
  <calcPr fullCalcOnLoad="1"/>
</workbook>
</file>

<file path=xl/sharedStrings.xml><?xml version="1.0" encoding="utf-8"?>
<sst xmlns="http://schemas.openxmlformats.org/spreadsheetml/2006/main" count="155" uniqueCount="99">
  <si>
    <t>Input area:</t>
  </si>
  <si>
    <t>Output area:</t>
  </si>
  <si>
    <t>Question 2</t>
  </si>
  <si>
    <t>Depreciation</t>
  </si>
  <si>
    <t>Tax rate</t>
  </si>
  <si>
    <t>EBT</t>
  </si>
  <si>
    <t>Sales</t>
  </si>
  <si>
    <t>OCF</t>
  </si>
  <si>
    <t>Costs</t>
  </si>
  <si>
    <t>Required return</t>
  </si>
  <si>
    <t>NPV</t>
  </si>
  <si>
    <t>Year</t>
  </si>
  <si>
    <t>Cash flow</t>
  </si>
  <si>
    <t>Aftertax salvage value</t>
  </si>
  <si>
    <t>Initial investment</t>
  </si>
  <si>
    <t>Discount rate</t>
  </si>
  <si>
    <t>Question 15</t>
  </si>
  <si>
    <t>Question 17</t>
  </si>
  <si>
    <t>EAC</t>
  </si>
  <si>
    <t>Techron I :</t>
  </si>
  <si>
    <t>Cost</t>
  </si>
  <si>
    <t>Operating costs per year</t>
  </si>
  <si>
    <t>Life</t>
  </si>
  <si>
    <t>Techron II :</t>
  </si>
  <si>
    <t>Both:</t>
  </si>
  <si>
    <t>Salvage value</t>
  </si>
  <si>
    <t xml:space="preserve">*Depreciation straight-line </t>
  </si>
  <si>
    <t>Both cases:</t>
  </si>
  <si>
    <t>Techron I:</t>
  </si>
  <si>
    <t>Techron II:</t>
  </si>
  <si>
    <t xml:space="preserve">The two milling machines have unequal lives, so they can only be compared by </t>
  </si>
  <si>
    <t>expressing both on an equivalent annual basis which is what the EAC method does.</t>
  </si>
  <si>
    <t>Question 22</t>
  </si>
  <si>
    <t>IRR</t>
  </si>
  <si>
    <t>Input boxes in tan</t>
  </si>
  <si>
    <t>Output boxes in yellow</t>
  </si>
  <si>
    <t>Given data in blue</t>
  </si>
  <si>
    <t>Calculations in red</t>
  </si>
  <si>
    <t>Answers in green</t>
  </si>
  <si>
    <t>Taxes</t>
  </si>
  <si>
    <t xml:space="preserve">Thus, you prefer the </t>
  </si>
  <si>
    <t>because it has the lower</t>
  </si>
  <si>
    <t>(less negative) annual cost.</t>
  </si>
  <si>
    <t>Net working capital</t>
  </si>
  <si>
    <t>Net income</t>
  </si>
  <si>
    <t>Capital spending</t>
  </si>
  <si>
    <t>Saved operating costs</t>
  </si>
  <si>
    <t>Tax</t>
  </si>
  <si>
    <t>Market price</t>
  </si>
  <si>
    <t>Year 0</t>
  </si>
  <si>
    <t>Year 1</t>
  </si>
  <si>
    <t>Year 2</t>
  </si>
  <si>
    <t>Year 3</t>
  </si>
  <si>
    <t>Year 4</t>
  </si>
  <si>
    <t>Investment</t>
  </si>
  <si>
    <t>Sales revenue</t>
  </si>
  <si>
    <t>Operating costs</t>
  </si>
  <si>
    <t>NWC</t>
  </si>
  <si>
    <t>Incremental cash flow</t>
  </si>
  <si>
    <t>Question 10</t>
  </si>
  <si>
    <t>Total</t>
  </si>
  <si>
    <t>Annual cash flows:</t>
  </si>
  <si>
    <t>Project A</t>
  </si>
  <si>
    <t>Project B</t>
  </si>
  <si>
    <t>.</t>
  </si>
  <si>
    <t>Inflation rate</t>
  </si>
  <si>
    <t>Real cash
flows</t>
  </si>
  <si>
    <t>Nominal cash 
flows</t>
  </si>
  <si>
    <t>Real required return</t>
  </si>
  <si>
    <t>Nominal required return</t>
  </si>
  <si>
    <t>Project A NPV</t>
  </si>
  <si>
    <t>Project B NPV</t>
  </si>
  <si>
    <t>Year 1 nominal revenue</t>
  </si>
  <si>
    <t>Year 1 nominal expense</t>
  </si>
  <si>
    <t>Revenue &amp; Expense growth rate</t>
  </si>
  <si>
    <t>Nominal salvage value</t>
  </si>
  <si>
    <t>Nominal discount rate</t>
  </si>
  <si>
    <t>Expenses</t>
  </si>
  <si>
    <t>Total nominal cash flow</t>
  </si>
  <si>
    <t>Year 5</t>
  </si>
  <si>
    <t>Tax on sale</t>
  </si>
  <si>
    <t>Cost of new machine</t>
  </si>
  <si>
    <t>Old machine book value</t>
  </si>
  <si>
    <t>Old machine market value</t>
  </si>
  <si>
    <t>Years of operation</t>
  </si>
  <si>
    <t>Purchase new machine</t>
  </si>
  <si>
    <t>Taxes on old machine</t>
  </si>
  <si>
    <t>Incremental cash flows</t>
  </si>
  <si>
    <t>Operating expense</t>
  </si>
  <si>
    <t>Buy new machine</t>
  </si>
  <si>
    <t>Keep old machine</t>
  </si>
  <si>
    <t>Incremental
analysis</t>
  </si>
  <si>
    <t>Initial cash outlay:</t>
  </si>
  <si>
    <t>Sell (buy) old machine</t>
  </si>
  <si>
    <t>Chapter 7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</si>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</sst>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#,##0.0000_);[Red]\(#,##0.0000\)"/>
    <numFmt numFmtId="167" formatCode="#,##0.0000"/>
    <numFmt numFmtId="168" formatCode="_(&quot;$&quot;* #,##0_);_(&quot;$&quot;* \(#,##0\);_(&quot;$&quot;* &quot;-&quot;??_);_(@_)"/>
    <numFmt numFmtId="169" formatCode="_(* #,##0_);_(* \(#,##0\);_(* &quot;-&quot;??_);_(@_)"/>
    <numFmt numFmtId="170" formatCode="_-[$$-C09]* #,##0_-;\-[$$-C09]* #,##0_-;_-[$$-C09]* &quot;-&quot;_-;_-@_-"/>
    <numFmt numFmtId="171" formatCode="_(&quot;$&quot;* #,##0.000_);_(&quot;$&quot;* \(#,##0.000\);_(&quot;$&quot;* &quot;-&quot;???_);_(@_)"/>
    <numFmt numFmtId="172" formatCode="_(&quot;$&quot;* #,##0.00000_);_(&quot;$&quot;* \(#,##0.00000\);_(&quot;$&quot;* &quot;-&quot;?????_);_(@_)"/>
    <numFmt numFmtId="173" formatCode="_(&quot;$&quot;* #,##0_);_(&quot;$&quot;* \(#,##0\);_(&quot;$&quot;* &quot;-&quot;???_);_(@_)"/>
    <numFmt numFmtId="174" formatCode="_(&quot;$&quot;* #,##0.00_);_(&quot;$&quot;* \(#,##0.00\);_(&quot;$&quot;* &quot;-&quot;?????_);_(@_)"/>
    <numFmt numFmtId="175" formatCode="_(&quot;$&quot;* #,##0.00_);_(&quot;$&quot;* \(#,##0.00\);_(&quot;$&quot;* &quot;-&quot;_);_(@_)"/>
    <numFmt numFmtId="176" formatCode="_(* #,##0.0_);_(* \(#,##0.0\);_(* &quot;-&quot;??_);_(@_)"/>
    <numFmt numFmtId="177" formatCode="_(&quot;$&quot;* #,##0.0_);_(&quot;$&quot;* \(#,##0.0\);_(&quot;$&quot;* &quot;-&quot;_);_(@_)"/>
    <numFmt numFmtId="178" formatCode="&quot;$&quot;#,##0.00"/>
    <numFmt numFmtId="179" formatCode="&quot;$&quot;#,##0.000"/>
    <numFmt numFmtId="180" formatCode="&quot;$&quot;#,##0.0"/>
    <numFmt numFmtId="181" formatCode="0.000"/>
    <numFmt numFmtId="182" formatCode="&quot;$&quot;#,##0.0000_);[Red]\(&quot;$&quot;#,##0.0000\)"/>
    <numFmt numFmtId="183" formatCode="&quot;$&quot;#,##0.0000"/>
    <numFmt numFmtId="184" formatCode="#,##0.0_);[Red]\(#,##0.0\)"/>
    <numFmt numFmtId="185" formatCode="#,##0.000_);[Red]\(#,##0.000\)"/>
    <numFmt numFmtId="186" formatCode="0.0000%"/>
    <numFmt numFmtId="187" formatCode="0.000%"/>
    <numFmt numFmtId="188" formatCode="0.0%"/>
    <numFmt numFmtId="189" formatCode="0.0"/>
    <numFmt numFmtId="190" formatCode="#,##0.0"/>
    <numFmt numFmtId="191" formatCode="#,##0.000"/>
    <numFmt numFmtId="192" formatCode="&quot;$&quot;#,##0.0_);[Red]\(&quot;$&quot;#,##0.0\)"/>
    <numFmt numFmtId="193" formatCode="0.000000000%"/>
    <numFmt numFmtId="194" formatCode="0.000000000"/>
    <numFmt numFmtId="195" formatCode="&quot;$&quot;#,##0.000_);[Red]\(&quot;$&quot;#,##0.000\)"/>
    <numFmt numFmtId="196" formatCode="[$-409]dddd\,\ mmmm\ dd\,\ yyyy"/>
    <numFmt numFmtId="197" formatCode="&quot;$&quot;#,##0.0_);\(&quot;$&quot;#,##0.0\)"/>
    <numFmt numFmtId="198" formatCode="0.00_);\(0.00\)"/>
    <numFmt numFmtId="199" formatCode="#,##0.000_);\(#,##0.000\)"/>
    <numFmt numFmtId="200" formatCode="0_);\(0\)"/>
    <numFmt numFmtId="201" formatCode="_(* #,##0.00_);_(* \(#,##0.00\);_(* &quot;-&quot;_);_(@_)"/>
    <numFmt numFmtId="202" formatCode="_(* #,##0.000_);_(* \(#,##0.000\);_(* &quot;-&quot;??_);_(@_)"/>
    <numFmt numFmtId="203" formatCode="_(* #,##0.000_);_(* \(#,##0.000\);_(* &quot;-&quot;???_);_(@_)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\ ?/2"/>
    <numFmt numFmtId="209" formatCode="#\ ?/8"/>
    <numFmt numFmtId="210" formatCode="_(&quot;$&quot;* #,##0.0_);_(&quot;$&quot;* \(#,##0.0\);_(&quot;$&quot;* &quot;-&quot;??_);_(@_)"/>
    <numFmt numFmtId="211" formatCode="_(&quot;$&quot;* #,##0.00_);_(&quot;$&quot;* \(#,##0.00\);_(&quot;$&quot;* &quot;-&quot;???_);_(@_)"/>
    <numFmt numFmtId="212" formatCode="_(&quot;$&quot;* #,##0.0_);_(&quot;$&quot;* \(#,##0.0\);_(&quot;$&quot;* &quot;-&quot;???_);_(@_)"/>
    <numFmt numFmtId="213" formatCode="_(&quot;$&quot;* #,##0.0000_);_(&quot;$&quot;* \(#,##0.0000\);_(&quot;$&quot;* &quot;-&quot;?????_);_(@_)"/>
    <numFmt numFmtId="214" formatCode="_(&quot;$&quot;* #,##0.000_);_(&quot;$&quot;* \(#,##0.000\);_(&quot;$&quot;* &quot;-&quot;?????_);_(@_)"/>
    <numFmt numFmtId="215" formatCode="0.00000"/>
    <numFmt numFmtId="216" formatCode="0.000000"/>
    <numFmt numFmtId="217" formatCode="0.0000000"/>
    <numFmt numFmtId="218" formatCode="_(* #,##0.0000_);_(* \(#,##0.0000\);_(* &quot;-&quot;??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(* #,##0.00_);_(* \(#,##0.00\);_(* &quot;-&quot;???_);_(@_)"/>
    <numFmt numFmtId="224" formatCode="_(* #,##0.0_);_(* \(#,##0.0\);_(* &quot;-&quot;_);_(@_)"/>
    <numFmt numFmtId="225" formatCode="_(&quot;$&quot;* #,##0.0000_);_(&quot;$&quot;* \(#,##0.0000\);_(&quot;$&quot;* &quot;-&quot;????_);_(@_)"/>
  </numFmts>
  <fonts count="28">
    <font>
      <sz val="10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Arial"/>
      <family val="2"/>
    </font>
    <font>
      <u val="singleAccounting"/>
      <sz val="12"/>
      <name val="Arial"/>
      <family val="2"/>
    </font>
    <font>
      <i/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5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3" borderId="0" xfId="0" applyFill="1" applyBorder="1" applyAlignment="1">
      <alignment/>
    </xf>
    <xf numFmtId="10" fontId="0" fillId="0" borderId="0" xfId="0" applyNumberFormat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8" fontId="6" fillId="3" borderId="0" xfId="0" applyNumberFormat="1" applyFont="1" applyFill="1" applyBorder="1" applyAlignment="1">
      <alignment horizontal="right"/>
    </xf>
    <xf numFmtId="6" fontId="6" fillId="3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42" fontId="6" fillId="3" borderId="0" xfId="0" applyNumberFormat="1" applyFont="1" applyFill="1" applyBorder="1" applyAlignment="1">
      <alignment/>
    </xf>
    <xf numFmtId="42" fontId="10" fillId="3" borderId="0" xfId="0" applyNumberFormat="1" applyFont="1" applyFill="1" applyBorder="1" applyAlignment="1">
      <alignment/>
    </xf>
    <xf numFmtId="41" fontId="10" fillId="3" borderId="0" xfId="0" applyNumberFormat="1" applyFont="1" applyFill="1" applyBorder="1" applyAlignment="1">
      <alignment/>
    </xf>
    <xf numFmtId="41" fontId="10" fillId="3" borderId="9" xfId="0" applyNumberFormat="1" applyFont="1" applyFill="1" applyBorder="1" applyAlignment="1">
      <alignment/>
    </xf>
    <xf numFmtId="9" fontId="11" fillId="2" borderId="0" xfId="0" applyNumberFormat="1" applyFont="1" applyFill="1" applyBorder="1" applyAlignment="1">
      <alignment/>
    </xf>
    <xf numFmtId="42" fontId="11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44" fontId="9" fillId="3" borderId="0" xfId="0" applyNumberFormat="1" applyFont="1" applyFill="1" applyBorder="1" applyAlignment="1">
      <alignment/>
    </xf>
    <xf numFmtId="41" fontId="11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42" fontId="10" fillId="3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2" fontId="13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44" fontId="9" fillId="3" borderId="10" xfId="0" applyNumberFormat="1" applyFont="1" applyFill="1" applyBorder="1" applyAlignment="1">
      <alignment/>
    </xf>
    <xf numFmtId="10" fontId="9" fillId="3" borderId="1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44" fontId="9" fillId="3" borderId="10" xfId="0" applyNumberFormat="1" applyFont="1" applyFill="1" applyBorder="1" applyAlignment="1">
      <alignment horizontal="right"/>
    </xf>
    <xf numFmtId="41" fontId="10" fillId="3" borderId="0" xfId="0" applyNumberFormat="1" applyFont="1" applyFill="1" applyBorder="1" applyAlignment="1">
      <alignment horizontal="right"/>
    </xf>
    <xf numFmtId="44" fontId="10" fillId="3" borderId="0" xfId="0" applyNumberFormat="1" applyFont="1" applyFill="1" applyBorder="1" applyAlignment="1">
      <alignment horizontal="right"/>
    </xf>
    <xf numFmtId="8" fontId="10" fillId="3" borderId="0" xfId="0" applyNumberFormat="1" applyFont="1" applyFill="1" applyBorder="1" applyAlignment="1">
      <alignment horizontal="right"/>
    </xf>
    <xf numFmtId="8" fontId="10" fillId="3" borderId="0" xfId="0" applyNumberFormat="1" applyFont="1" applyFill="1" applyBorder="1" applyAlignment="1">
      <alignment horizontal="center"/>
    </xf>
    <xf numFmtId="9" fontId="11" fillId="2" borderId="0" xfId="21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10" fontId="9" fillId="3" borderId="10" xfId="21" applyNumberFormat="1" applyFont="1" applyFill="1" applyBorder="1" applyAlignment="1">
      <alignment horizontal="right"/>
    </xf>
    <xf numFmtId="175" fontId="9" fillId="3" borderId="1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42" fontId="10" fillId="3" borderId="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3" borderId="4" xfId="0" applyFont="1" applyFill="1" applyBorder="1" applyAlignment="1">
      <alignment/>
    </xf>
    <xf numFmtId="42" fontId="1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41" fontId="10" fillId="3" borderId="9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42" fontId="23" fillId="2" borderId="0" xfId="0" applyNumberFormat="1" applyFont="1" applyFill="1" applyBorder="1" applyAlignment="1">
      <alignment horizontal="center"/>
    </xf>
    <xf numFmtId="42" fontId="11" fillId="2" borderId="0" xfId="0" applyNumberFormat="1" applyFont="1" applyFill="1" applyBorder="1" applyAlignment="1">
      <alignment horizontal="center"/>
    </xf>
    <xf numFmtId="43" fontId="11" fillId="2" borderId="0" xfId="0" applyNumberFormat="1" applyFont="1" applyFill="1" applyBorder="1" applyAlignment="1">
      <alignment/>
    </xf>
    <xf numFmtId="41" fontId="10" fillId="3" borderId="0" xfId="0" applyNumberFormat="1" applyFont="1" applyFill="1" applyBorder="1" applyAlignment="1">
      <alignment horizontal="left"/>
    </xf>
    <xf numFmtId="43" fontId="10" fillId="3" borderId="0" xfId="0" applyNumberFormat="1" applyFont="1" applyFill="1" applyBorder="1" applyAlignment="1">
      <alignment/>
    </xf>
    <xf numFmtId="175" fontId="9" fillId="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169" fontId="2" fillId="2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2" fontId="11" fillId="2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10" fontId="10" fillId="3" borderId="0" xfId="21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4" fillId="2" borderId="4" xfId="0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168" fontId="11" fillId="2" borderId="0" xfId="21" applyNumberFormat="1" applyFont="1" applyFill="1" applyBorder="1" applyAlignment="1">
      <alignment/>
    </xf>
    <xf numFmtId="168" fontId="11" fillId="2" borderId="0" xfId="0" applyNumberFormat="1" applyFont="1" applyFill="1" applyBorder="1" applyAlignment="1">
      <alignment/>
    </xf>
    <xf numFmtId="42" fontId="11" fillId="2" borderId="0" xfId="21" applyNumberFormat="1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/>
    </xf>
    <xf numFmtId="42" fontId="10" fillId="3" borderId="9" xfId="0" applyNumberFormat="1" applyFont="1" applyFill="1" applyBorder="1" applyAlignment="1">
      <alignment/>
    </xf>
    <xf numFmtId="0" fontId="10" fillId="3" borderId="11" xfId="0" applyFont="1" applyFill="1" applyBorder="1" applyAlignment="1">
      <alignment/>
    </xf>
    <xf numFmtId="168" fontId="10" fillId="3" borderId="0" xfId="0" applyNumberFormat="1" applyFont="1" applyFill="1" applyBorder="1" applyAlignment="1">
      <alignment/>
    </xf>
    <xf numFmtId="168" fontId="10" fillId="3" borderId="9" xfId="0" applyNumberFormat="1" applyFont="1" applyFill="1" applyBorder="1" applyAlignment="1">
      <alignment/>
    </xf>
    <xf numFmtId="168" fontId="10" fillId="3" borderId="11" xfId="0" applyNumberFormat="1" applyFont="1" applyFill="1" applyBorder="1" applyAlignment="1">
      <alignment/>
    </xf>
    <xf numFmtId="42" fontId="11" fillId="2" borderId="0" xfId="0" applyNumberFormat="1" applyFont="1" applyFill="1" applyBorder="1" applyAlignment="1">
      <alignment horizontal="right"/>
    </xf>
    <xf numFmtId="168" fontId="10" fillId="3" borderId="0" xfId="0" applyNumberFormat="1" applyFont="1" applyFill="1" applyBorder="1" applyAlignment="1">
      <alignment horizontal="right"/>
    </xf>
    <xf numFmtId="168" fontId="24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2" fontId="10" fillId="3" borderId="0" xfId="0" applyNumberFormat="1" applyFont="1" applyFill="1" applyBorder="1" applyAlignment="1">
      <alignment horizontal="center"/>
    </xf>
    <xf numFmtId="41" fontId="10" fillId="3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27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7" customWidth="1"/>
    <col min="4" max="4" width="42.57421875" style="57" customWidth="1"/>
    <col min="5" max="16384" width="9.140625" style="57" customWidth="1"/>
  </cols>
  <sheetData>
    <row r="1" spans="1:29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29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29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29" ht="59.25">
      <c r="A10" s="55"/>
      <c r="B10" s="55"/>
      <c r="C10" s="55"/>
      <c r="D10" s="58" t="s">
        <v>94</v>
      </c>
      <c r="E10" s="55"/>
      <c r="F10" s="59"/>
      <c r="G10" s="55"/>
      <c r="H10" s="55"/>
      <c r="I10" s="55"/>
      <c r="J10" s="55"/>
      <c r="K10" s="55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29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1:29" ht="15">
      <c r="A14" s="55"/>
      <c r="B14" s="55"/>
      <c r="C14" s="55"/>
      <c r="D14" s="60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ht="15.75">
      <c r="A15" s="55"/>
      <c r="B15" s="55"/>
      <c r="C15" s="55"/>
      <c r="D15" s="61" t="s">
        <v>34</v>
      </c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ht="15.75">
      <c r="A16" s="55"/>
      <c r="B16" s="55"/>
      <c r="C16" s="55"/>
      <c r="D16" s="62" t="s">
        <v>35</v>
      </c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9" ht="15.75">
      <c r="A17" s="55"/>
      <c r="B17" s="55"/>
      <c r="C17" s="55"/>
      <c r="D17" s="63" t="s">
        <v>36</v>
      </c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ht="15.75">
      <c r="A18" s="55"/>
      <c r="B18" s="55"/>
      <c r="C18" s="55"/>
      <c r="D18" s="64" t="s">
        <v>37</v>
      </c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ht="15.75">
      <c r="A19" s="55"/>
      <c r="B19" s="55"/>
      <c r="C19" s="55"/>
      <c r="D19" s="65" t="s">
        <v>38</v>
      </c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ht="15">
      <c r="A20" s="55"/>
      <c r="B20" s="55"/>
      <c r="C20" s="55"/>
      <c r="D20" s="60"/>
      <c r="E20" s="55"/>
      <c r="F20" s="55"/>
      <c r="G20" s="55"/>
      <c r="H20" s="55"/>
      <c r="I20" s="55"/>
      <c r="J20" s="55"/>
      <c r="K20" s="55"/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ht="12.75">
      <c r="A21" s="55"/>
      <c r="B21" s="55"/>
      <c r="C21" s="55"/>
      <c r="D21" s="157" t="s">
        <v>95</v>
      </c>
      <c r="E21" s="55"/>
      <c r="F21" s="55"/>
      <c r="G21" s="55"/>
      <c r="H21" s="55"/>
      <c r="I21" s="55"/>
      <c r="J21" s="55"/>
      <c r="K21" s="55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ht="12.75">
      <c r="A22" s="55"/>
      <c r="B22" s="55"/>
      <c r="C22" s="55"/>
      <c r="D22" s="157" t="s">
        <v>96</v>
      </c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ht="12.75">
      <c r="A23" s="55"/>
      <c r="B23" s="55"/>
      <c r="C23" s="55"/>
      <c r="D23" s="157" t="s">
        <v>97</v>
      </c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ht="12.75">
      <c r="A24" s="55"/>
      <c r="B24" s="55"/>
      <c r="C24" s="55"/>
      <c r="D24" s="157" t="s">
        <v>98</v>
      </c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8" width="15.140625" style="0" customWidth="1"/>
    <col min="9" max="9" width="3.140625" style="0" customWidth="1"/>
    <col min="12" max="12" width="3.140625" style="0" customWidth="1"/>
  </cols>
  <sheetData>
    <row r="1" spans="3:7" ht="18" customHeight="1">
      <c r="C1" s="1" t="s">
        <v>94</v>
      </c>
      <c r="D1" s="1"/>
      <c r="E1" s="1"/>
      <c r="F1" s="1"/>
      <c r="G1" s="1"/>
    </row>
    <row r="2" spans="3:7" ht="15.75" customHeight="1">
      <c r="C2" s="3" t="s">
        <v>2</v>
      </c>
      <c r="D2" s="3"/>
      <c r="E2" s="3"/>
      <c r="F2" s="3"/>
      <c r="G2" s="3"/>
    </row>
    <row r="3" ht="15.75" customHeight="1"/>
    <row r="4" spans="3:7" ht="15.75" customHeight="1">
      <c r="C4" s="2" t="s">
        <v>0</v>
      </c>
      <c r="D4" s="2"/>
      <c r="E4" s="2"/>
      <c r="F4" s="2"/>
      <c r="G4" s="2"/>
    </row>
    <row r="5" ht="15.75" customHeight="1" thickBot="1"/>
    <row r="6" spans="2:9" ht="15.75" customHeight="1">
      <c r="B6" s="5"/>
      <c r="C6" s="6"/>
      <c r="D6" s="6"/>
      <c r="E6" s="6"/>
      <c r="F6" s="6"/>
      <c r="G6" s="6"/>
      <c r="H6" s="6"/>
      <c r="I6" s="7"/>
    </row>
    <row r="7" spans="2:11" ht="15.75" customHeight="1">
      <c r="B7" s="8"/>
      <c r="C7" s="13"/>
      <c r="D7" s="107" t="s">
        <v>49</v>
      </c>
      <c r="E7" s="107" t="s">
        <v>50</v>
      </c>
      <c r="F7" s="107" t="s">
        <v>51</v>
      </c>
      <c r="G7" s="107" t="s">
        <v>52</v>
      </c>
      <c r="H7" s="108" t="s">
        <v>53</v>
      </c>
      <c r="I7" s="9"/>
      <c r="K7" s="34"/>
    </row>
    <row r="8" spans="2:11" ht="15.75" customHeight="1">
      <c r="B8" s="8"/>
      <c r="C8" s="13" t="s">
        <v>54</v>
      </c>
      <c r="D8" s="49"/>
      <c r="E8" s="52"/>
      <c r="F8" s="52"/>
      <c r="G8" s="52"/>
      <c r="H8" s="52"/>
      <c r="I8" s="9"/>
      <c r="K8" s="34"/>
    </row>
    <row r="9" spans="2:11" ht="15.75" customHeight="1">
      <c r="B9" s="8"/>
      <c r="C9" s="13" t="s">
        <v>55</v>
      </c>
      <c r="D9" s="110"/>
      <c r="E9" s="49"/>
      <c r="F9" s="49"/>
      <c r="G9" s="49"/>
      <c r="H9" s="49"/>
      <c r="I9" s="9"/>
      <c r="K9" s="34"/>
    </row>
    <row r="10" spans="2:9" ht="15.75" customHeight="1">
      <c r="B10" s="8"/>
      <c r="C10" s="13" t="s">
        <v>56</v>
      </c>
      <c r="D10" s="110"/>
      <c r="E10" s="52"/>
      <c r="F10" s="52"/>
      <c r="G10" s="52"/>
      <c r="H10" s="52"/>
      <c r="I10" s="9"/>
    </row>
    <row r="11" spans="2:9" ht="15.75" customHeight="1">
      <c r="B11" s="8"/>
      <c r="C11" s="13" t="s">
        <v>3</v>
      </c>
      <c r="D11" s="110"/>
      <c r="E11" s="52"/>
      <c r="F11" s="52"/>
      <c r="G11" s="52"/>
      <c r="H11" s="52"/>
      <c r="I11" s="9"/>
    </row>
    <row r="12" spans="2:9" ht="15.75" customHeight="1">
      <c r="B12" s="8"/>
      <c r="C12" s="13" t="s">
        <v>43</v>
      </c>
      <c r="D12" s="52"/>
      <c r="E12" s="52"/>
      <c r="F12" s="52"/>
      <c r="G12" s="52"/>
      <c r="H12" s="109"/>
      <c r="I12" s="9"/>
    </row>
    <row r="13" spans="2:9" ht="15.75" customHeight="1">
      <c r="B13" s="8"/>
      <c r="C13" s="13"/>
      <c r="D13" s="13"/>
      <c r="E13" s="13"/>
      <c r="F13" s="13"/>
      <c r="G13" s="13"/>
      <c r="H13" s="49"/>
      <c r="I13" s="9"/>
    </row>
    <row r="14" spans="2:9" ht="15.75" customHeight="1">
      <c r="B14" s="8"/>
      <c r="C14" s="13" t="s">
        <v>4</v>
      </c>
      <c r="D14" s="48"/>
      <c r="E14" s="13"/>
      <c r="F14" s="13"/>
      <c r="G14" s="13"/>
      <c r="H14" s="48"/>
      <c r="I14" s="9"/>
    </row>
    <row r="15" spans="2:9" ht="15.75" customHeight="1">
      <c r="B15" s="8"/>
      <c r="C15" s="13" t="s">
        <v>9</v>
      </c>
      <c r="D15" s="48"/>
      <c r="E15" s="13"/>
      <c r="F15" s="13"/>
      <c r="G15" s="13"/>
      <c r="H15" s="48"/>
      <c r="I15" s="9"/>
    </row>
    <row r="16" spans="2:9" ht="15.75" customHeight="1" thickBot="1">
      <c r="B16" s="10"/>
      <c r="C16" s="11"/>
      <c r="D16" s="11"/>
      <c r="E16" s="11"/>
      <c r="F16" s="11"/>
      <c r="G16" s="11"/>
      <c r="H16" s="11"/>
      <c r="I16" s="12"/>
    </row>
    <row r="17" ht="15.75" customHeight="1"/>
    <row r="18" spans="3:7" ht="15.75" customHeight="1">
      <c r="C18" s="2" t="s">
        <v>1</v>
      </c>
      <c r="D18" s="2"/>
      <c r="E18" s="2"/>
      <c r="F18" s="2"/>
      <c r="G18" s="2"/>
    </row>
    <row r="19" ht="15.75" customHeight="1" thickBot="1"/>
    <row r="20" spans="2:12" ht="15.75" customHeight="1">
      <c r="B20" s="15"/>
      <c r="C20" s="16"/>
      <c r="D20" s="16"/>
      <c r="E20" s="16"/>
      <c r="F20" s="16"/>
      <c r="G20" s="16"/>
      <c r="H20" s="16"/>
      <c r="I20" s="17"/>
      <c r="J20" s="28"/>
      <c r="K20" s="28"/>
      <c r="L20" s="28"/>
    </row>
    <row r="21" spans="2:12" ht="15.75" customHeight="1">
      <c r="B21" s="18"/>
      <c r="C21" s="19" t="s">
        <v>6</v>
      </c>
      <c r="D21" s="19"/>
      <c r="E21" s="45">
        <f aca="true" t="shared" si="0" ref="E21:H23">E9</f>
        <v>0</v>
      </c>
      <c r="F21" s="45">
        <f t="shared" si="0"/>
        <v>0</v>
      </c>
      <c r="G21" s="45">
        <f t="shared" si="0"/>
        <v>0</v>
      </c>
      <c r="H21" s="45">
        <f t="shared" si="0"/>
        <v>0</v>
      </c>
      <c r="I21" s="21"/>
      <c r="J21" s="28"/>
      <c r="K21" s="28"/>
      <c r="L21" s="28"/>
    </row>
    <row r="22" spans="2:12" ht="15.75" customHeight="1">
      <c r="B22" s="18"/>
      <c r="C22" s="19" t="s">
        <v>8</v>
      </c>
      <c r="D22" s="19"/>
      <c r="E22" s="46">
        <f t="shared" si="0"/>
        <v>0</v>
      </c>
      <c r="F22" s="46">
        <f t="shared" si="0"/>
        <v>0</v>
      </c>
      <c r="G22" s="46">
        <f t="shared" si="0"/>
        <v>0</v>
      </c>
      <c r="H22" s="46">
        <f t="shared" si="0"/>
        <v>0</v>
      </c>
      <c r="I22" s="22"/>
      <c r="J22" s="28"/>
      <c r="K22" s="28"/>
      <c r="L22" s="29"/>
    </row>
    <row r="23" spans="2:12" ht="15.75" customHeight="1">
      <c r="B23" s="18"/>
      <c r="C23" s="19" t="s">
        <v>3</v>
      </c>
      <c r="D23" s="19"/>
      <c r="E23" s="47">
        <f t="shared" si="0"/>
        <v>0</v>
      </c>
      <c r="F23" s="47">
        <f t="shared" si="0"/>
        <v>0</v>
      </c>
      <c r="G23" s="47">
        <f t="shared" si="0"/>
        <v>0</v>
      </c>
      <c r="H23" s="47">
        <f t="shared" si="0"/>
        <v>0</v>
      </c>
      <c r="I23" s="21"/>
      <c r="J23" s="28"/>
      <c r="K23" s="28"/>
      <c r="L23" s="28"/>
    </row>
    <row r="24" spans="2:12" ht="15.75" customHeight="1">
      <c r="B24" s="18"/>
      <c r="C24" s="19" t="s">
        <v>5</v>
      </c>
      <c r="D24" s="19"/>
      <c r="E24" s="45">
        <f>E21-E22-E23</f>
        <v>0</v>
      </c>
      <c r="F24" s="45">
        <f>F21-F22-F23</f>
        <v>0</v>
      </c>
      <c r="G24" s="45">
        <f>G21-G22-G23</f>
        <v>0</v>
      </c>
      <c r="H24" s="45">
        <f>H21-H22-H23</f>
        <v>0</v>
      </c>
      <c r="I24" s="21"/>
      <c r="J24" s="28"/>
      <c r="K24" s="28"/>
      <c r="L24" s="28"/>
    </row>
    <row r="25" spans="2:12" ht="15.75" customHeight="1">
      <c r="B25" s="18"/>
      <c r="C25" s="105" t="s">
        <v>47</v>
      </c>
      <c r="D25" s="105"/>
      <c r="E25" s="111">
        <f>E24*$D$14</f>
        <v>0</v>
      </c>
      <c r="F25" s="111">
        <f>F24*$D$14</f>
        <v>0</v>
      </c>
      <c r="G25" s="111">
        <f>G24*$D$14</f>
        <v>0</v>
      </c>
      <c r="H25" s="111">
        <f>H24*$D$14</f>
        <v>0</v>
      </c>
      <c r="I25" s="21"/>
      <c r="J25" s="28"/>
      <c r="K25" s="28"/>
      <c r="L25" s="28"/>
    </row>
    <row r="26" spans="2:12" ht="15.75" customHeight="1">
      <c r="B26" s="18"/>
      <c r="C26" s="19" t="s">
        <v>44</v>
      </c>
      <c r="D26" s="19"/>
      <c r="E26" s="45">
        <f>E24-E25</f>
        <v>0</v>
      </c>
      <c r="F26" s="45">
        <f>F24-F25</f>
        <v>0</v>
      </c>
      <c r="G26" s="45">
        <f>G24-G25</f>
        <v>0</v>
      </c>
      <c r="H26" s="45">
        <f>H24-H25</f>
        <v>0</v>
      </c>
      <c r="I26" s="21"/>
      <c r="J26" s="28"/>
      <c r="K26" s="28"/>
      <c r="L26" s="28"/>
    </row>
    <row r="27" spans="2:12" ht="15.75" customHeight="1">
      <c r="B27" s="18"/>
      <c r="C27" s="19"/>
      <c r="D27" s="19"/>
      <c r="E27" s="19"/>
      <c r="F27" s="19"/>
      <c r="G27" s="19"/>
      <c r="H27" s="54"/>
      <c r="I27" s="21"/>
      <c r="J27" s="28"/>
      <c r="K27" s="28"/>
      <c r="L27" s="28"/>
    </row>
    <row r="28" spans="2:12" ht="15.75" customHeight="1">
      <c r="B28" s="18"/>
      <c r="C28" s="19" t="s">
        <v>7</v>
      </c>
      <c r="D28" s="112">
        <v>0</v>
      </c>
      <c r="E28" s="45">
        <f>E26+E23</f>
        <v>0</v>
      </c>
      <c r="F28" s="45">
        <f>F26+F23</f>
        <v>0</v>
      </c>
      <c r="G28" s="45">
        <f>G26+G23</f>
        <v>0</v>
      </c>
      <c r="H28" s="45">
        <f>H26+H23</f>
        <v>0</v>
      </c>
      <c r="I28" s="21"/>
      <c r="J28" s="28"/>
      <c r="K28" s="28"/>
      <c r="L28" s="28"/>
    </row>
    <row r="29" spans="2:12" ht="15.75" customHeight="1">
      <c r="B29" s="18"/>
      <c r="C29" s="19" t="s">
        <v>45</v>
      </c>
      <c r="D29" s="45">
        <f>-D8</f>
        <v>0</v>
      </c>
      <c r="E29" s="46">
        <v>0</v>
      </c>
      <c r="F29" s="46">
        <v>0</v>
      </c>
      <c r="G29" s="46">
        <v>0</v>
      </c>
      <c r="H29" s="46">
        <v>0</v>
      </c>
      <c r="I29" s="21"/>
      <c r="J29" s="28"/>
      <c r="K29" s="28"/>
      <c r="L29" s="28"/>
    </row>
    <row r="30" spans="2:12" ht="15.75" customHeight="1">
      <c r="B30" s="18"/>
      <c r="C30" s="19" t="s">
        <v>57</v>
      </c>
      <c r="D30" s="47">
        <f>-D12</f>
        <v>0</v>
      </c>
      <c r="E30" s="47">
        <f>-E12</f>
        <v>0</v>
      </c>
      <c r="F30" s="47">
        <f>-F12</f>
        <v>0</v>
      </c>
      <c r="G30" s="47">
        <f>-G12</f>
        <v>0</v>
      </c>
      <c r="H30" s="47">
        <f>-(D30+E30+F30+G30)</f>
        <v>0</v>
      </c>
      <c r="I30" s="21"/>
      <c r="J30" s="28"/>
      <c r="K30" s="28"/>
      <c r="L30" s="28"/>
    </row>
    <row r="31" spans="2:12" ht="15.75" customHeight="1">
      <c r="B31" s="18"/>
      <c r="C31" s="19" t="s">
        <v>58</v>
      </c>
      <c r="D31" s="45">
        <f>D28+D29+D30</f>
        <v>0</v>
      </c>
      <c r="E31" s="45">
        <f>E28+E29+E30</f>
        <v>0</v>
      </c>
      <c r="F31" s="45">
        <f>F28+F29+F30</f>
        <v>0</v>
      </c>
      <c r="G31" s="45">
        <f>G28+G29+G30</f>
        <v>0</v>
      </c>
      <c r="H31" s="45">
        <f>H28+H29+H30</f>
        <v>0</v>
      </c>
      <c r="I31" s="21"/>
      <c r="J31" s="28"/>
      <c r="K31" s="28"/>
      <c r="L31" s="28"/>
    </row>
    <row r="32" spans="2:12" ht="15.75" customHeight="1">
      <c r="B32" s="18"/>
      <c r="C32" s="19"/>
      <c r="D32" s="19"/>
      <c r="E32" s="44"/>
      <c r="F32" s="44"/>
      <c r="G32" s="44"/>
      <c r="H32" s="44"/>
      <c r="I32" s="21"/>
      <c r="J32" s="28"/>
      <c r="K32" s="28"/>
      <c r="L32" s="28"/>
    </row>
    <row r="33" spans="2:12" ht="15.75" customHeight="1">
      <c r="B33" s="18"/>
      <c r="C33" s="19" t="s">
        <v>10</v>
      </c>
      <c r="D33" s="92">
        <f>D31+NPV(D15,E31:H31)</f>
        <v>0</v>
      </c>
      <c r="E33" s="19"/>
      <c r="F33" s="19"/>
      <c r="G33" s="19"/>
      <c r="H33" s="113"/>
      <c r="I33" s="21"/>
      <c r="J33" s="28"/>
      <c r="K33" s="28"/>
      <c r="L33" s="28"/>
    </row>
    <row r="34" spans="2:12" ht="15.75" customHeight="1" thickBot="1">
      <c r="B34" s="23"/>
      <c r="C34" s="32"/>
      <c r="D34" s="32"/>
      <c r="E34" s="32"/>
      <c r="F34" s="32"/>
      <c r="G34" s="32"/>
      <c r="H34" s="32"/>
      <c r="I34" s="25"/>
      <c r="J34" s="28"/>
      <c r="K34" s="28"/>
      <c r="L34" s="28"/>
    </row>
    <row r="35" spans="2:12" ht="15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ht="15.75" customHeight="1"/>
    <row r="37" ht="15.75" customHeight="1">
      <c r="H37" s="26"/>
    </row>
    <row r="38" ht="15.75" customHeight="1"/>
    <row r="39" ht="15.75" customHeight="1"/>
    <row r="40" ht="15.75" customHeight="1"/>
    <row r="41" ht="15.75" customHeight="1"/>
  </sheetData>
  <printOptions/>
  <pageMargins left="0.75" right="0.75" top="1" bottom="1" header="0.5" footer="0.5"/>
  <pageSetup horizontalDpi="360" verticalDpi="36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ht="18">
      <c r="C1" s="1" t="s">
        <v>94</v>
      </c>
    </row>
    <row r="2" ht="15.75" customHeight="1">
      <c r="C2" s="3" t="s">
        <v>59</v>
      </c>
    </row>
    <row r="3" ht="15.75" customHeight="1"/>
    <row r="4" ht="15.75" customHeight="1">
      <c r="C4" s="2" t="s">
        <v>0</v>
      </c>
    </row>
    <row r="5" ht="15.75" customHeight="1" thickBot="1"/>
    <row r="6" spans="2:5" ht="15.75" customHeight="1">
      <c r="B6" s="5"/>
      <c r="C6" s="6"/>
      <c r="D6" s="6"/>
      <c r="E6" s="7"/>
    </row>
    <row r="7" spans="2:7" ht="15.75" customHeight="1">
      <c r="B7" s="8"/>
      <c r="C7" s="13" t="s">
        <v>19</v>
      </c>
      <c r="D7" s="4"/>
      <c r="E7" s="9"/>
      <c r="G7" s="34"/>
    </row>
    <row r="8" spans="2:5" ht="15.75" customHeight="1">
      <c r="B8" s="8"/>
      <c r="C8" s="13" t="s">
        <v>20</v>
      </c>
      <c r="D8" s="50"/>
      <c r="E8" s="9"/>
    </row>
    <row r="9" spans="2:5" ht="15.75" customHeight="1">
      <c r="B9" s="8"/>
      <c r="C9" s="13" t="s">
        <v>21</v>
      </c>
      <c r="D9" s="50"/>
      <c r="E9" s="9"/>
    </row>
    <row r="10" spans="2:5" ht="15.75" customHeight="1">
      <c r="B10" s="8"/>
      <c r="C10" s="13" t="s">
        <v>22</v>
      </c>
      <c r="D10" s="93"/>
      <c r="E10" s="9"/>
    </row>
    <row r="11" spans="2:5" ht="15.75" customHeight="1">
      <c r="B11" s="8"/>
      <c r="C11" s="13" t="s">
        <v>23</v>
      </c>
      <c r="D11" s="48"/>
      <c r="E11" s="9"/>
    </row>
    <row r="12" spans="2:5" ht="15.75" customHeight="1">
      <c r="B12" s="8"/>
      <c r="C12" s="13" t="s">
        <v>20</v>
      </c>
      <c r="D12" s="50"/>
      <c r="E12" s="9"/>
    </row>
    <row r="13" spans="2:5" ht="15.75" customHeight="1">
      <c r="B13" s="8"/>
      <c r="C13" s="13" t="s">
        <v>21</v>
      </c>
      <c r="D13" s="50"/>
      <c r="E13" s="9"/>
    </row>
    <row r="14" spans="2:5" ht="15.75" customHeight="1">
      <c r="B14" s="8"/>
      <c r="C14" s="13" t="s">
        <v>22</v>
      </c>
      <c r="D14" s="53"/>
      <c r="E14" s="9"/>
    </row>
    <row r="15" spans="2:5" ht="15.75" customHeight="1">
      <c r="B15" s="8"/>
      <c r="C15" s="13" t="s">
        <v>24</v>
      </c>
      <c r="D15" s="53"/>
      <c r="E15" s="9"/>
    </row>
    <row r="16" spans="2:5" ht="15.75" customHeight="1">
      <c r="B16" s="8"/>
      <c r="C16" s="13" t="s">
        <v>25</v>
      </c>
      <c r="D16" s="50"/>
      <c r="E16" s="9"/>
    </row>
    <row r="17" spans="2:5" ht="15.75" customHeight="1">
      <c r="B17" s="8"/>
      <c r="C17" s="13" t="s">
        <v>4</v>
      </c>
      <c r="D17" s="48"/>
      <c r="E17" s="9"/>
    </row>
    <row r="18" spans="2:5" ht="15.75" customHeight="1">
      <c r="B18" s="8"/>
      <c r="C18" s="13" t="s">
        <v>15</v>
      </c>
      <c r="D18" s="48"/>
      <c r="E18" s="9"/>
    </row>
    <row r="19" spans="2:5" ht="15.75" customHeight="1">
      <c r="B19" s="8"/>
      <c r="C19" s="13" t="s">
        <v>26</v>
      </c>
      <c r="D19" s="35"/>
      <c r="E19" s="9"/>
    </row>
    <row r="20" spans="2:5" ht="15.75" customHeight="1" thickBot="1">
      <c r="B20" s="10"/>
      <c r="C20" s="27"/>
      <c r="D20" s="36"/>
      <c r="E20" s="12"/>
    </row>
    <row r="21" ht="15.75" customHeight="1"/>
    <row r="22" ht="15.75" customHeight="1">
      <c r="C22" s="2" t="s">
        <v>1</v>
      </c>
    </row>
    <row r="23" ht="15.75" customHeight="1" thickBot="1"/>
    <row r="24" spans="2:8" ht="15.75" customHeight="1">
      <c r="B24" s="15"/>
      <c r="C24" s="16"/>
      <c r="D24" s="16"/>
      <c r="E24" s="16"/>
      <c r="F24" s="16"/>
      <c r="G24" s="17"/>
      <c r="H24" s="28"/>
    </row>
    <row r="25" spans="2:8" ht="15.75" customHeight="1">
      <c r="B25" s="18"/>
      <c r="C25" s="19" t="s">
        <v>27</v>
      </c>
      <c r="D25" s="37"/>
      <c r="E25" s="20"/>
      <c r="F25" s="20"/>
      <c r="G25" s="21"/>
      <c r="H25" s="28"/>
    </row>
    <row r="26" spans="2:8" ht="15.75" customHeight="1">
      <c r="B26" s="18"/>
      <c r="C26" s="19" t="s">
        <v>13</v>
      </c>
      <c r="D26" s="86">
        <f>D16*(1-D17)</f>
        <v>0</v>
      </c>
      <c r="E26" s="20"/>
      <c r="F26" s="20"/>
      <c r="G26" s="21"/>
      <c r="H26" s="28"/>
    </row>
    <row r="27" spans="2:8" ht="15.75" customHeight="1">
      <c r="B27" s="18"/>
      <c r="C27" s="19" t="s">
        <v>28</v>
      </c>
      <c r="D27" s="86"/>
      <c r="E27" s="20"/>
      <c r="F27" s="20"/>
      <c r="G27" s="21"/>
      <c r="H27" s="28"/>
    </row>
    <row r="28" spans="2:8" ht="15.75" customHeight="1">
      <c r="B28" s="18"/>
      <c r="C28" s="19" t="s">
        <v>7</v>
      </c>
      <c r="D28" s="86" t="e">
        <f>(-D9)*(1-D17)+D17*(D8/D10)</f>
        <v>#DIV/0!</v>
      </c>
      <c r="E28" s="20"/>
      <c r="F28" s="20"/>
      <c r="G28" s="21"/>
      <c r="H28" s="28"/>
    </row>
    <row r="29" spans="2:8" ht="15.75" customHeight="1">
      <c r="B29" s="18"/>
      <c r="C29" s="19" t="s">
        <v>10</v>
      </c>
      <c r="D29" s="86" t="e">
        <f>(-D8)+PV(D18,D10,-D28,0,0)+(D26/POWER(1+D18,D10))</f>
        <v>#DIV/0!</v>
      </c>
      <c r="E29" s="19"/>
      <c r="F29" s="20"/>
      <c r="G29" s="21"/>
      <c r="H29" s="29"/>
    </row>
    <row r="30" spans="2:8" ht="15.75" customHeight="1">
      <c r="B30" s="18"/>
      <c r="C30" s="19" t="s">
        <v>18</v>
      </c>
      <c r="D30" s="84" t="e">
        <f>D29/PV(D18,D10,-1,0,0)</f>
        <v>#DIV/0!</v>
      </c>
      <c r="E30" s="19"/>
      <c r="F30" s="20"/>
      <c r="G30" s="21"/>
      <c r="H30" s="29"/>
    </row>
    <row r="31" spans="2:8" ht="15.75" customHeight="1">
      <c r="B31" s="18"/>
      <c r="C31" s="19" t="s">
        <v>29</v>
      </c>
      <c r="D31" s="87"/>
      <c r="E31" s="19"/>
      <c r="F31" s="20"/>
      <c r="G31" s="21"/>
      <c r="H31" s="29"/>
    </row>
    <row r="32" spans="2:8" ht="15.75" customHeight="1">
      <c r="B32" s="18"/>
      <c r="C32" s="19" t="s">
        <v>7</v>
      </c>
      <c r="D32" s="86" t="e">
        <f>(-D13*(1-D17)+D17*(D12/D14))</f>
        <v>#DIV/0!</v>
      </c>
      <c r="E32" s="19"/>
      <c r="F32" s="20"/>
      <c r="G32" s="21"/>
      <c r="H32" s="29"/>
    </row>
    <row r="33" spans="2:8" ht="15.75" customHeight="1">
      <c r="B33" s="18"/>
      <c r="C33" s="19" t="s">
        <v>10</v>
      </c>
      <c r="D33" s="86" t="e">
        <f>(-D12)+PV(D18,D14,-D32,0,0)+(D26/POWER(1+D18,D14))</f>
        <v>#DIV/0!</v>
      </c>
      <c r="E33" s="19"/>
      <c r="F33" s="20"/>
      <c r="G33" s="21"/>
      <c r="H33" s="29"/>
    </row>
    <row r="34" spans="2:8" ht="15.75" customHeight="1">
      <c r="B34" s="18"/>
      <c r="C34" s="19" t="s">
        <v>18</v>
      </c>
      <c r="D34" s="84" t="e">
        <f>D33/PV(D18,D14,-1,0,0)</f>
        <v>#DIV/0!</v>
      </c>
      <c r="E34" s="19"/>
      <c r="F34" s="20"/>
      <c r="G34" s="21"/>
      <c r="H34" s="29"/>
    </row>
    <row r="35" spans="2:8" ht="15.75" customHeight="1">
      <c r="B35" s="18"/>
      <c r="C35" s="19"/>
      <c r="D35" s="37"/>
      <c r="E35" s="19"/>
      <c r="F35" s="20"/>
      <c r="G35" s="21"/>
      <c r="H35" s="29"/>
    </row>
    <row r="36" spans="2:8" ht="15.75" customHeight="1">
      <c r="B36" s="18"/>
      <c r="C36" s="19" t="s">
        <v>30</v>
      </c>
      <c r="D36" s="37"/>
      <c r="E36" s="19"/>
      <c r="F36" s="20"/>
      <c r="G36" s="21"/>
      <c r="H36" s="29"/>
    </row>
    <row r="37" spans="2:8" ht="15.75" customHeight="1">
      <c r="B37" s="18"/>
      <c r="C37" s="19" t="s">
        <v>31</v>
      </c>
      <c r="D37" s="37"/>
      <c r="E37" s="19"/>
      <c r="F37" s="20"/>
      <c r="G37" s="21"/>
      <c r="H37" s="29"/>
    </row>
    <row r="38" spans="2:8" ht="15.75" customHeight="1">
      <c r="B38" s="18"/>
      <c r="C38" s="19" t="s">
        <v>40</v>
      </c>
      <c r="D38" s="88" t="e">
        <f>IF(D30&gt;D34,"Techron I","Techron II")</f>
        <v>#DIV/0!</v>
      </c>
      <c r="E38" s="19" t="s">
        <v>41</v>
      </c>
      <c r="F38" s="20"/>
      <c r="G38" s="21"/>
      <c r="H38" s="29"/>
    </row>
    <row r="39" spans="2:8" ht="15.75" customHeight="1">
      <c r="B39" s="18"/>
      <c r="C39" s="19" t="s">
        <v>42</v>
      </c>
      <c r="D39" s="37"/>
      <c r="E39" s="19"/>
      <c r="F39" s="20"/>
      <c r="G39" s="21"/>
      <c r="H39" s="29"/>
    </row>
    <row r="40" spans="2:8" ht="15.75" customHeight="1" thickBot="1">
      <c r="B40" s="23"/>
      <c r="C40" s="32"/>
      <c r="D40" s="38"/>
      <c r="E40" s="24"/>
      <c r="F40" s="24"/>
      <c r="G40" s="25"/>
      <c r="H40" s="28"/>
    </row>
    <row r="41" spans="2:8" ht="15.75" customHeight="1">
      <c r="B41" s="14"/>
      <c r="C41" s="14"/>
      <c r="D41" s="14"/>
      <c r="E41" s="14"/>
      <c r="F41" s="14"/>
      <c r="G41" s="14"/>
      <c r="H41" s="14"/>
    </row>
    <row r="42" ht="15.75" customHeight="1"/>
    <row r="43" ht="15.75" customHeight="1">
      <c r="D43" s="2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printOptions/>
  <pageMargins left="0.75" right="0.75" top="1" bottom="1" header="0.5" footer="0.5"/>
  <pageSetup horizontalDpi="360" verticalDpi="36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4.8515625" style="0" bestFit="1" customWidth="1"/>
    <col min="4" max="4" width="15.140625" style="0" customWidth="1"/>
    <col min="5" max="5" width="16.00390625" style="0" customWidth="1"/>
    <col min="6" max="6" width="3.140625" style="0" customWidth="1"/>
    <col min="7" max="7" width="10.00390625" style="0" customWidth="1"/>
    <col min="8" max="8" width="3.140625" style="0" customWidth="1"/>
  </cols>
  <sheetData>
    <row r="1" spans="3:4" s="3" customFormat="1" ht="18">
      <c r="C1" s="1" t="s">
        <v>94</v>
      </c>
      <c r="D1" s="1"/>
    </row>
    <row r="2" s="3" customFormat="1" ht="15.75" customHeight="1">
      <c r="C2" s="3" t="s">
        <v>16</v>
      </c>
    </row>
    <row r="3" s="3" customFormat="1" ht="15.75" customHeight="1"/>
    <row r="4" spans="3:4" s="3" customFormat="1" ht="15.75" customHeight="1">
      <c r="C4" s="2" t="s">
        <v>0</v>
      </c>
      <c r="D4" s="2"/>
    </row>
    <row r="5" spans="3:5" s="3" customFormat="1" ht="15.75" customHeight="1" thickBot="1">
      <c r="C5" s="114"/>
      <c r="D5" s="114"/>
      <c r="E5" s="115"/>
    </row>
    <row r="6" spans="2:6" s="3" customFormat="1" ht="15.75" customHeight="1">
      <c r="B6" s="67"/>
      <c r="C6" s="116"/>
      <c r="D6" s="116"/>
      <c r="E6" s="68"/>
      <c r="F6" s="69"/>
    </row>
    <row r="7" spans="2:6" s="3" customFormat="1" ht="30">
      <c r="B7" s="70"/>
      <c r="C7" s="117"/>
      <c r="D7" s="126" t="s">
        <v>66</v>
      </c>
      <c r="E7" s="126" t="s">
        <v>67</v>
      </c>
      <c r="F7" s="72"/>
    </row>
    <row r="8" spans="2:9" s="3" customFormat="1" ht="15.75" customHeight="1">
      <c r="B8" s="70"/>
      <c r="C8" s="117" t="s">
        <v>61</v>
      </c>
      <c r="D8" s="118" t="s">
        <v>62</v>
      </c>
      <c r="E8" s="119" t="s">
        <v>63</v>
      </c>
      <c r="F8" s="72"/>
      <c r="I8" s="120"/>
    </row>
    <row r="9" spans="2:9" s="3" customFormat="1" ht="15.75" customHeight="1">
      <c r="B9" s="70"/>
      <c r="C9" s="71" t="s">
        <v>49</v>
      </c>
      <c r="D9" s="49"/>
      <c r="E9" s="121"/>
      <c r="F9" s="72"/>
      <c r="I9" s="120"/>
    </row>
    <row r="10" spans="2:9" s="3" customFormat="1" ht="15.75" customHeight="1">
      <c r="B10" s="70"/>
      <c r="C10" s="71" t="s">
        <v>50</v>
      </c>
      <c r="D10" s="49"/>
      <c r="E10" s="121"/>
      <c r="F10" s="72"/>
      <c r="I10" s="120"/>
    </row>
    <row r="11" spans="2:9" s="3" customFormat="1" ht="15.75" customHeight="1">
      <c r="B11" s="70"/>
      <c r="C11" s="71" t="s">
        <v>51</v>
      </c>
      <c r="D11" s="49"/>
      <c r="E11" s="121"/>
      <c r="F11" s="72"/>
      <c r="I11" s="120"/>
    </row>
    <row r="12" spans="2:9" s="3" customFormat="1" ht="15.75" customHeight="1">
      <c r="B12" s="70"/>
      <c r="C12" s="71" t="s">
        <v>52</v>
      </c>
      <c r="D12" s="49"/>
      <c r="E12" s="121"/>
      <c r="F12" s="72"/>
      <c r="I12" s="120"/>
    </row>
    <row r="13" spans="2:9" s="3" customFormat="1" ht="15.75" customHeight="1">
      <c r="B13" s="70"/>
      <c r="C13" s="71"/>
      <c r="D13" s="49"/>
      <c r="E13" s="121"/>
      <c r="F13" s="72"/>
      <c r="I13" s="120"/>
    </row>
    <row r="14" spans="2:9" s="3" customFormat="1" ht="15.75" customHeight="1">
      <c r="B14" s="70"/>
      <c r="C14" s="71" t="s">
        <v>69</v>
      </c>
      <c r="D14" s="89"/>
      <c r="E14" s="121"/>
      <c r="F14" s="72"/>
      <c r="I14" s="120"/>
    </row>
    <row r="15" spans="2:9" s="3" customFormat="1" ht="15.75" customHeight="1">
      <c r="B15" s="70"/>
      <c r="C15" s="71" t="s">
        <v>65</v>
      </c>
      <c r="D15" s="89"/>
      <c r="E15" s="121"/>
      <c r="F15" s="72"/>
      <c r="I15" s="120"/>
    </row>
    <row r="16" spans="2:6" ht="15.75" customHeight="1" thickBot="1">
      <c r="B16" s="73"/>
      <c r="C16" s="74"/>
      <c r="D16" s="74"/>
      <c r="E16" s="94" t="s">
        <v>64</v>
      </c>
      <c r="F16" s="30"/>
    </row>
    <row r="17" spans="2:6" ht="15.75" customHeight="1">
      <c r="B17" s="31"/>
      <c r="C17" s="122"/>
      <c r="D17" s="122"/>
      <c r="E17" s="122"/>
      <c r="F17" s="31"/>
    </row>
    <row r="18" spans="2:6" ht="15.75" customHeight="1">
      <c r="B18" s="31"/>
      <c r="C18" s="123" t="s">
        <v>1</v>
      </c>
      <c r="D18" s="123"/>
      <c r="E18" s="122"/>
      <c r="F18" s="31"/>
    </row>
    <row r="19" spans="2:6" ht="15.75" customHeight="1" thickBot="1">
      <c r="B19" s="31"/>
      <c r="C19" s="122"/>
      <c r="D19" s="122"/>
      <c r="E19" s="122"/>
      <c r="F19" s="31"/>
    </row>
    <row r="20" spans="2:6" ht="15.75" customHeight="1">
      <c r="B20" s="75"/>
      <c r="C20" s="124"/>
      <c r="D20" s="124"/>
      <c r="E20" s="124"/>
      <c r="F20" s="42"/>
    </row>
    <row r="21" spans="2:6" ht="15.75" customHeight="1">
      <c r="B21" s="76"/>
      <c r="C21" s="41" t="s">
        <v>68</v>
      </c>
      <c r="D21" s="127">
        <f>((1+D14)/(1+D15))-1</f>
        <v>0</v>
      </c>
      <c r="E21" s="125"/>
      <c r="F21" s="77"/>
    </row>
    <row r="22" spans="2:6" ht="15.75" customHeight="1">
      <c r="B22" s="76"/>
      <c r="C22" s="125"/>
      <c r="D22" s="125"/>
      <c r="E22" s="125"/>
      <c r="F22" s="77"/>
    </row>
    <row r="23" spans="2:6" ht="15.75" customHeight="1">
      <c r="B23" s="76"/>
      <c r="C23" s="41" t="s">
        <v>70</v>
      </c>
      <c r="D23" s="81">
        <f>NPV(D21,D10:D12)+D9</f>
        <v>0</v>
      </c>
      <c r="E23" s="128"/>
      <c r="F23" s="77"/>
    </row>
    <row r="24" spans="2:6" ht="15.75" customHeight="1">
      <c r="B24" s="76"/>
      <c r="C24" s="125"/>
      <c r="D24" s="51"/>
      <c r="E24" s="125"/>
      <c r="F24" s="77"/>
    </row>
    <row r="25" spans="2:6" ht="15.75" customHeight="1">
      <c r="B25" s="76"/>
      <c r="C25" s="41" t="s">
        <v>71</v>
      </c>
      <c r="D25" s="81">
        <f>NPV(D14,E10:E12)+E9</f>
        <v>0</v>
      </c>
      <c r="E25" s="128"/>
      <c r="F25" s="77"/>
    </row>
    <row r="26" spans="2:6" ht="15.75" customHeight="1" thickBot="1">
      <c r="B26" s="78"/>
      <c r="C26" s="79"/>
      <c r="D26" s="79"/>
      <c r="E26" s="79"/>
      <c r="F26" s="80"/>
    </row>
    <row r="27" spans="2:6" ht="15.75" customHeight="1">
      <c r="B27" s="115"/>
      <c r="C27" s="115"/>
      <c r="D27" s="115"/>
      <c r="E27" s="115"/>
      <c r="F27" s="115"/>
    </row>
    <row r="28" spans="2:6" ht="15.75" customHeight="1">
      <c r="B28" s="115"/>
      <c r="C28" s="115"/>
      <c r="D28" s="115"/>
      <c r="E28" s="115"/>
      <c r="F28" s="115"/>
    </row>
    <row r="29" spans="2:6" ht="15.75" customHeight="1">
      <c r="B29" s="3"/>
      <c r="C29" s="3"/>
      <c r="D29" s="3"/>
      <c r="E29" s="3"/>
      <c r="F29" s="3"/>
    </row>
    <row r="30" spans="2:6" ht="15.75" customHeight="1">
      <c r="B30" s="3"/>
      <c r="C30" s="3"/>
      <c r="D30" s="3"/>
      <c r="E30" s="3"/>
      <c r="F30" s="3"/>
    </row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3.7109375" style="0" bestFit="1" customWidth="1"/>
    <col min="4" max="9" width="15.140625" style="0" customWidth="1"/>
    <col min="10" max="10" width="3.140625" style="0" customWidth="1"/>
  </cols>
  <sheetData>
    <row r="1" ht="18">
      <c r="C1" s="1" t="s">
        <v>94</v>
      </c>
    </row>
    <row r="2" ht="15.75" customHeight="1">
      <c r="C2" s="3" t="s">
        <v>17</v>
      </c>
    </row>
    <row r="3" ht="15.75" customHeight="1"/>
    <row r="4" ht="15.75" customHeight="1">
      <c r="C4" s="2" t="s">
        <v>0</v>
      </c>
    </row>
    <row r="5" ht="15.75" customHeight="1" thickBot="1"/>
    <row r="6" spans="2:5" ht="15.75" customHeight="1">
      <c r="B6" s="5"/>
      <c r="C6" s="6"/>
      <c r="D6" s="6"/>
      <c r="E6" s="7"/>
    </row>
    <row r="7" spans="2:5" s="129" customFormat="1" ht="15.75" customHeight="1">
      <c r="B7" s="130"/>
      <c r="C7" s="132" t="s">
        <v>14</v>
      </c>
      <c r="D7" s="49"/>
      <c r="E7" s="131"/>
    </row>
    <row r="8" spans="2:5" ht="15.75" customHeight="1">
      <c r="B8" s="8"/>
      <c r="C8" s="13" t="s">
        <v>72</v>
      </c>
      <c r="D8" s="133"/>
      <c r="E8" s="9"/>
    </row>
    <row r="9" spans="2:5" ht="15.75" customHeight="1">
      <c r="B9" s="8"/>
      <c r="C9" s="13" t="s">
        <v>73</v>
      </c>
      <c r="D9" s="134"/>
      <c r="E9" s="9"/>
    </row>
    <row r="10" spans="2:5" ht="15.75" customHeight="1">
      <c r="B10" s="8"/>
      <c r="C10" s="13" t="s">
        <v>74</v>
      </c>
      <c r="D10" s="89"/>
      <c r="E10" s="9"/>
    </row>
    <row r="11" spans="2:5" ht="15.75" customHeight="1">
      <c r="B11" s="8"/>
      <c r="C11" s="13" t="s">
        <v>75</v>
      </c>
      <c r="D11" s="135"/>
      <c r="E11" s="9"/>
    </row>
    <row r="12" spans="2:5" ht="15.75" customHeight="1">
      <c r="B12" s="8"/>
      <c r="C12" s="13" t="s">
        <v>43</v>
      </c>
      <c r="D12" s="135"/>
      <c r="E12" s="9"/>
    </row>
    <row r="13" spans="2:5" ht="15.75" customHeight="1">
      <c r="B13" s="8"/>
      <c r="C13" s="13" t="s">
        <v>76</v>
      </c>
      <c r="D13" s="48"/>
      <c r="E13" s="9"/>
    </row>
    <row r="14" spans="2:5" ht="15.75" customHeight="1">
      <c r="B14" s="8"/>
      <c r="C14" s="13" t="s">
        <v>4</v>
      </c>
      <c r="D14" s="48"/>
      <c r="E14" s="9"/>
    </row>
    <row r="15" spans="2:5" ht="15.75" customHeight="1" thickBot="1">
      <c r="B15" s="10"/>
      <c r="C15" s="40"/>
      <c r="D15" s="40"/>
      <c r="E15" s="12"/>
    </row>
    <row r="16" spans="2:5" ht="15.75" customHeight="1">
      <c r="B16" s="39"/>
      <c r="E16" s="39"/>
    </row>
    <row r="17" ht="15.75" customHeight="1">
      <c r="C17" s="2" t="s">
        <v>1</v>
      </c>
    </row>
    <row r="18" ht="15.75" customHeight="1" thickBot="1"/>
    <row r="19" spans="2:10" ht="15.75" customHeight="1">
      <c r="B19" s="15"/>
      <c r="C19" s="16"/>
      <c r="D19" s="16"/>
      <c r="E19" s="16"/>
      <c r="F19" s="16"/>
      <c r="G19" s="16"/>
      <c r="H19" s="16"/>
      <c r="I19" s="103"/>
      <c r="J19" s="95"/>
    </row>
    <row r="20" spans="2:10" ht="15.75" customHeight="1">
      <c r="B20" s="18"/>
      <c r="C20" s="136" t="s">
        <v>25</v>
      </c>
      <c r="D20" s="20"/>
      <c r="E20" s="20"/>
      <c r="F20" s="20"/>
      <c r="G20" s="20"/>
      <c r="H20" s="20"/>
      <c r="I20" s="33"/>
      <c r="J20" s="96"/>
    </row>
    <row r="21" spans="2:10" ht="15.75" customHeight="1">
      <c r="B21" s="18"/>
      <c r="C21" s="19" t="s">
        <v>48</v>
      </c>
      <c r="D21" s="45">
        <f>D11</f>
        <v>0</v>
      </c>
      <c r="E21" s="20"/>
      <c r="F21" s="20"/>
      <c r="G21" s="20"/>
      <c r="H21" s="20"/>
      <c r="I21" s="33"/>
      <c r="J21" s="96"/>
    </row>
    <row r="22" spans="2:10" ht="15.75" customHeight="1">
      <c r="B22" s="18"/>
      <c r="C22" s="19" t="s">
        <v>80</v>
      </c>
      <c r="D22" s="47">
        <f>-D11*D14</f>
        <v>0</v>
      </c>
      <c r="E22" s="20"/>
      <c r="F22" s="20"/>
      <c r="G22" s="20"/>
      <c r="H22" s="20"/>
      <c r="I22" s="33"/>
      <c r="J22" s="96"/>
    </row>
    <row r="23" spans="2:10" ht="15.75" customHeight="1">
      <c r="B23" s="18"/>
      <c r="C23" s="19" t="s">
        <v>13</v>
      </c>
      <c r="D23" s="45">
        <f>D21+D22</f>
        <v>0</v>
      </c>
      <c r="E23" s="20"/>
      <c r="F23" s="20"/>
      <c r="G23" s="20"/>
      <c r="H23" s="20"/>
      <c r="I23" s="33"/>
      <c r="J23" s="96"/>
    </row>
    <row r="24" spans="2:10" ht="15.75" customHeight="1">
      <c r="B24" s="18"/>
      <c r="C24" s="20"/>
      <c r="D24" s="20"/>
      <c r="E24" s="20"/>
      <c r="F24" s="20"/>
      <c r="G24" s="20"/>
      <c r="H24" s="20"/>
      <c r="I24" s="33"/>
      <c r="J24" s="96"/>
    </row>
    <row r="25" spans="2:10" ht="15.75" customHeight="1">
      <c r="B25" s="18"/>
      <c r="C25" s="20"/>
      <c r="D25" s="137" t="s">
        <v>49</v>
      </c>
      <c r="E25" s="137" t="s">
        <v>50</v>
      </c>
      <c r="F25" s="137" t="s">
        <v>51</v>
      </c>
      <c r="G25" s="137" t="s">
        <v>52</v>
      </c>
      <c r="H25" s="137" t="s">
        <v>53</v>
      </c>
      <c r="I25" s="138" t="s">
        <v>79</v>
      </c>
      <c r="J25" s="96"/>
    </row>
    <row r="26" spans="1:11" ht="15.75" customHeight="1">
      <c r="A26" s="98"/>
      <c r="B26" s="99"/>
      <c r="C26" s="104" t="s">
        <v>6</v>
      </c>
      <c r="D26" s="101"/>
      <c r="E26" s="142">
        <f>D8</f>
        <v>0</v>
      </c>
      <c r="F26" s="142">
        <f aca="true" t="shared" si="0" ref="F26:I27">E26*(1+$D$10)</f>
        <v>0</v>
      </c>
      <c r="G26" s="142">
        <f t="shared" si="0"/>
        <v>0</v>
      </c>
      <c r="H26" s="142">
        <f t="shared" si="0"/>
        <v>0</v>
      </c>
      <c r="I26" s="142">
        <f t="shared" si="0"/>
        <v>0</v>
      </c>
      <c r="J26" s="102"/>
      <c r="K26" s="98"/>
    </row>
    <row r="27" spans="1:11" ht="15.75" customHeight="1">
      <c r="A27" s="98"/>
      <c r="B27" s="99"/>
      <c r="C27" s="104" t="s">
        <v>77</v>
      </c>
      <c r="D27" s="101"/>
      <c r="E27" s="142">
        <f>D9</f>
        <v>0</v>
      </c>
      <c r="F27" s="142">
        <f t="shared" si="0"/>
        <v>0</v>
      </c>
      <c r="G27" s="142">
        <f t="shared" si="0"/>
        <v>0</v>
      </c>
      <c r="H27" s="142">
        <f t="shared" si="0"/>
        <v>0</v>
      </c>
      <c r="I27" s="142">
        <f t="shared" si="0"/>
        <v>0</v>
      </c>
      <c r="J27" s="102"/>
      <c r="K27" s="98"/>
    </row>
    <row r="28" spans="1:11" ht="15.75" customHeight="1">
      <c r="A28" s="98"/>
      <c r="B28" s="99"/>
      <c r="C28" s="104" t="s">
        <v>3</v>
      </c>
      <c r="D28" s="139"/>
      <c r="E28" s="143">
        <f>$D$7/5</f>
        <v>0</v>
      </c>
      <c r="F28" s="143">
        <f>$D$7/5</f>
        <v>0</v>
      </c>
      <c r="G28" s="143">
        <f>$D$7/5</f>
        <v>0</v>
      </c>
      <c r="H28" s="143">
        <f>$D$7/5</f>
        <v>0</v>
      </c>
      <c r="I28" s="143">
        <f>$D$7/5</f>
        <v>0</v>
      </c>
      <c r="J28" s="102"/>
      <c r="K28" s="98"/>
    </row>
    <row r="29" spans="1:11" ht="15.75" customHeight="1">
      <c r="A29" s="98"/>
      <c r="B29" s="99"/>
      <c r="C29" s="104" t="s">
        <v>5</v>
      </c>
      <c r="D29" s="101"/>
      <c r="E29" s="142">
        <f>E26-E27-E28</f>
        <v>0</v>
      </c>
      <c r="F29" s="142">
        <f>F26-F27-F28</f>
        <v>0</v>
      </c>
      <c r="G29" s="142">
        <f>G26-G27-G28</f>
        <v>0</v>
      </c>
      <c r="H29" s="142">
        <f>H26-H27-H28</f>
        <v>0</v>
      </c>
      <c r="I29" s="142">
        <f>I26-I27-I28</f>
        <v>0</v>
      </c>
      <c r="J29" s="102"/>
      <c r="K29" s="98"/>
    </row>
    <row r="30" spans="1:11" ht="15.75" customHeight="1">
      <c r="A30" s="98"/>
      <c r="B30" s="99"/>
      <c r="C30" s="104" t="s">
        <v>47</v>
      </c>
      <c r="D30" s="139"/>
      <c r="E30" s="143">
        <f>E29*$D$14</f>
        <v>0</v>
      </c>
      <c r="F30" s="143">
        <f>F29*$D$14</f>
        <v>0</v>
      </c>
      <c r="G30" s="143">
        <f>G29*$D$14</f>
        <v>0</v>
      </c>
      <c r="H30" s="143">
        <f>H29*$D$14</f>
        <v>0</v>
      </c>
      <c r="I30" s="143">
        <f>I29*$D$14</f>
        <v>0</v>
      </c>
      <c r="J30" s="102"/>
      <c r="K30" s="98"/>
    </row>
    <row r="31" spans="1:11" ht="15.75" customHeight="1" thickBot="1">
      <c r="A31" s="98"/>
      <c r="B31" s="99"/>
      <c r="C31" s="104" t="s">
        <v>44</v>
      </c>
      <c r="D31" s="141"/>
      <c r="E31" s="144">
        <f>E29-E30</f>
        <v>0</v>
      </c>
      <c r="F31" s="144">
        <f>F29-F30</f>
        <v>0</v>
      </c>
      <c r="G31" s="144">
        <f>G29-G30</f>
        <v>0</v>
      </c>
      <c r="H31" s="144">
        <f>H29-H30</f>
        <v>0</v>
      </c>
      <c r="I31" s="144">
        <f>I29-I30</f>
        <v>0</v>
      </c>
      <c r="J31" s="102"/>
      <c r="K31" s="98"/>
    </row>
    <row r="32" spans="1:11" ht="15.75" customHeight="1" thickTop="1">
      <c r="A32" s="98"/>
      <c r="B32" s="99"/>
      <c r="C32" s="104" t="s">
        <v>7</v>
      </c>
      <c r="D32" s="101"/>
      <c r="E32" s="142">
        <f>E31+E28</f>
        <v>0</v>
      </c>
      <c r="F32" s="142">
        <f>F31+F28</f>
        <v>0</v>
      </c>
      <c r="G32" s="142">
        <f>G31+G28</f>
        <v>0</v>
      </c>
      <c r="H32" s="142">
        <f>H31+H28</f>
        <v>0</v>
      </c>
      <c r="I32" s="142">
        <f>I31+I28</f>
        <v>0</v>
      </c>
      <c r="J32" s="102"/>
      <c r="K32" s="98"/>
    </row>
    <row r="33" spans="1:11" ht="15.75" customHeight="1">
      <c r="A33" s="98"/>
      <c r="B33" s="99"/>
      <c r="C33" s="104"/>
      <c r="D33" s="101"/>
      <c r="E33" s="142"/>
      <c r="F33" s="142"/>
      <c r="G33" s="142"/>
      <c r="H33" s="142"/>
      <c r="I33" s="142"/>
      <c r="J33" s="102"/>
      <c r="K33" s="98"/>
    </row>
    <row r="34" spans="1:11" ht="15.75" customHeight="1">
      <c r="A34" s="98"/>
      <c r="B34" s="99"/>
      <c r="C34" s="104" t="s">
        <v>45</v>
      </c>
      <c r="D34" s="100">
        <f>-D7</f>
        <v>0</v>
      </c>
      <c r="E34" s="142"/>
      <c r="F34" s="142"/>
      <c r="G34" s="142"/>
      <c r="H34" s="142"/>
      <c r="I34" s="142">
        <f>D23</f>
        <v>0</v>
      </c>
      <c r="J34" s="102"/>
      <c r="K34" s="98"/>
    </row>
    <row r="35" spans="1:11" ht="15.75" customHeight="1">
      <c r="A35" s="98"/>
      <c r="B35" s="99"/>
      <c r="C35" s="104" t="s">
        <v>43</v>
      </c>
      <c r="D35" s="140">
        <f>-D12</f>
        <v>0</v>
      </c>
      <c r="E35" s="143"/>
      <c r="F35" s="143"/>
      <c r="G35" s="143"/>
      <c r="H35" s="143"/>
      <c r="I35" s="143">
        <f>D12</f>
        <v>0</v>
      </c>
      <c r="J35" s="102"/>
      <c r="K35" s="98"/>
    </row>
    <row r="36" spans="1:11" ht="15.75" customHeight="1">
      <c r="A36" s="98"/>
      <c r="B36" s="99"/>
      <c r="C36" s="104" t="s">
        <v>78</v>
      </c>
      <c r="D36" s="100">
        <f aca="true" t="shared" si="1" ref="D36:I36">D32+D34+D35</f>
        <v>0</v>
      </c>
      <c r="E36" s="142">
        <f t="shared" si="1"/>
        <v>0</v>
      </c>
      <c r="F36" s="142">
        <f t="shared" si="1"/>
        <v>0</v>
      </c>
      <c r="G36" s="142">
        <f t="shared" si="1"/>
        <v>0</v>
      </c>
      <c r="H36" s="142">
        <f t="shared" si="1"/>
        <v>0</v>
      </c>
      <c r="I36" s="142">
        <f t="shared" si="1"/>
        <v>0</v>
      </c>
      <c r="J36" s="102"/>
      <c r="K36" s="98"/>
    </row>
    <row r="37" spans="2:10" ht="15.75" customHeight="1" thickBot="1">
      <c r="B37" s="23"/>
      <c r="C37" s="24"/>
      <c r="D37" s="24"/>
      <c r="E37" s="24"/>
      <c r="F37" s="24"/>
      <c r="G37" s="24"/>
      <c r="H37" s="24"/>
      <c r="I37" s="24"/>
      <c r="J37" s="25"/>
    </row>
    <row r="38" spans="2:6" ht="15.75" customHeight="1">
      <c r="B38" s="14"/>
      <c r="E38" s="14"/>
      <c r="F38" s="14"/>
    </row>
    <row r="39" ht="15.75" customHeight="1">
      <c r="D39" s="26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</sheetData>
  <printOptions/>
  <pageMargins left="0.75" right="0.75" top="1" bottom="1" header="0.5" footer="0.5"/>
  <pageSetup horizontalDpi="360" verticalDpi="360" orientation="portrait" scale="6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5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421875" style="0" bestFit="1" customWidth="1"/>
    <col min="4" max="4" width="19.57421875" style="0" bestFit="1" customWidth="1"/>
    <col min="5" max="5" width="3.140625" style="0" customWidth="1"/>
    <col min="6" max="6" width="19.421875" style="0" customWidth="1"/>
    <col min="7" max="7" width="3.140625" style="0" customWidth="1"/>
    <col min="8" max="8" width="18.8515625" style="0" bestFit="1" customWidth="1"/>
    <col min="9" max="9" width="3.140625" style="0" customWidth="1"/>
    <col min="11" max="11" width="15.57421875" style="0" bestFit="1" customWidth="1"/>
  </cols>
  <sheetData>
    <row r="1" ht="18">
      <c r="C1" s="1" t="s">
        <v>94</v>
      </c>
    </row>
    <row r="2" ht="15.75" customHeight="1">
      <c r="C2" s="3" t="s">
        <v>32</v>
      </c>
    </row>
    <row r="3" ht="15.75" customHeight="1"/>
    <row r="4" ht="15.75" customHeight="1">
      <c r="C4" s="2" t="s">
        <v>0</v>
      </c>
    </row>
    <row r="5" ht="15.75" customHeight="1" thickBot="1"/>
    <row r="6" spans="2:5" ht="15.75" customHeight="1">
      <c r="B6" s="5"/>
      <c r="C6" s="6"/>
      <c r="D6" s="6"/>
      <c r="E6" s="7"/>
    </row>
    <row r="7" spans="2:5" ht="15.75" customHeight="1">
      <c r="B7" s="8"/>
      <c r="C7" s="13" t="s">
        <v>81</v>
      </c>
      <c r="D7" s="49"/>
      <c r="E7" s="9"/>
    </row>
    <row r="8" spans="2:5" ht="15.75" customHeight="1">
      <c r="B8" s="8"/>
      <c r="C8" s="13" t="s">
        <v>82</v>
      </c>
      <c r="D8" s="49"/>
      <c r="E8" s="9"/>
    </row>
    <row r="9" spans="2:5" ht="15.75" customHeight="1">
      <c r="B9" s="8"/>
      <c r="C9" s="13" t="s">
        <v>83</v>
      </c>
      <c r="D9" s="145"/>
      <c r="E9" s="9"/>
    </row>
    <row r="10" spans="2:5" ht="15.75" customHeight="1">
      <c r="B10" s="8"/>
      <c r="C10" s="13" t="s">
        <v>84</v>
      </c>
      <c r="D10" s="52"/>
      <c r="E10" s="9"/>
    </row>
    <row r="11" spans="2:5" ht="15.75" customHeight="1">
      <c r="B11" s="8"/>
      <c r="C11" s="13" t="s">
        <v>46</v>
      </c>
      <c r="D11" s="49"/>
      <c r="E11" s="9"/>
    </row>
    <row r="12" spans="2:5" ht="15.75" customHeight="1">
      <c r="B12" s="8"/>
      <c r="C12" s="13" t="s">
        <v>43</v>
      </c>
      <c r="D12" s="49"/>
      <c r="E12" s="9"/>
    </row>
    <row r="13" spans="2:5" ht="15.75" customHeight="1">
      <c r="B13" s="8"/>
      <c r="C13" s="13" t="s">
        <v>9</v>
      </c>
      <c r="D13" s="89"/>
      <c r="E13" s="9"/>
    </row>
    <row r="14" spans="2:5" ht="15.75" customHeight="1">
      <c r="B14" s="8"/>
      <c r="C14" s="13" t="s">
        <v>4</v>
      </c>
      <c r="D14" s="89"/>
      <c r="E14" s="9"/>
    </row>
    <row r="15" spans="2:5" ht="15.75" customHeight="1">
      <c r="B15" s="8"/>
      <c r="C15" s="13" t="s">
        <v>26</v>
      </c>
      <c r="D15" s="35"/>
      <c r="E15" s="9"/>
    </row>
    <row r="16" spans="2:5" ht="15.75" customHeight="1" thickBot="1">
      <c r="B16" s="10"/>
      <c r="C16" s="27"/>
      <c r="D16" s="36"/>
      <c r="E16" s="12"/>
    </row>
    <row r="17" ht="15.75" customHeight="1"/>
    <row r="18" ht="15.75" customHeight="1">
      <c r="C18" s="2" t="s">
        <v>1</v>
      </c>
    </row>
    <row r="19" ht="15.75" customHeight="1" thickBot="1"/>
    <row r="20" spans="2:10" ht="15.75" customHeight="1">
      <c r="B20" s="15"/>
      <c r="C20" s="16"/>
      <c r="D20" s="16"/>
      <c r="E20" s="16"/>
      <c r="F20" s="16"/>
      <c r="G20" s="16"/>
      <c r="H20" s="16"/>
      <c r="I20" s="17"/>
      <c r="J20" s="28"/>
    </row>
    <row r="21" spans="2:10" ht="30">
      <c r="B21" s="18"/>
      <c r="C21" s="20"/>
      <c r="D21" s="148" t="s">
        <v>89</v>
      </c>
      <c r="E21" s="148"/>
      <c r="F21" s="148" t="s">
        <v>90</v>
      </c>
      <c r="G21" s="148"/>
      <c r="H21" s="149" t="s">
        <v>91</v>
      </c>
      <c r="I21" s="21"/>
      <c r="J21" s="28"/>
    </row>
    <row r="22" spans="2:10" ht="15.75" customHeight="1">
      <c r="B22" s="18"/>
      <c r="C22" s="136" t="s">
        <v>92</v>
      </c>
      <c r="D22" s="136"/>
      <c r="E22" s="136"/>
      <c r="F22" s="136"/>
      <c r="G22" s="136"/>
      <c r="H22" s="20"/>
      <c r="I22" s="21"/>
      <c r="J22" s="28"/>
    </row>
    <row r="23" spans="2:10" ht="15.75" customHeight="1">
      <c r="B23" s="18"/>
      <c r="C23" s="19" t="s">
        <v>85</v>
      </c>
      <c r="D23" s="45">
        <f>-D7</f>
        <v>0</v>
      </c>
      <c r="E23" s="83"/>
      <c r="F23" s="83"/>
      <c r="G23" s="19"/>
      <c r="H23" s="45">
        <f>-D7</f>
        <v>0</v>
      </c>
      <c r="I23" s="21"/>
      <c r="J23" s="28"/>
    </row>
    <row r="24" spans="2:10" ht="15.75" customHeight="1">
      <c r="B24" s="18"/>
      <c r="C24" s="19" t="s">
        <v>43</v>
      </c>
      <c r="D24" s="46">
        <f>-D12</f>
        <v>0</v>
      </c>
      <c r="E24" s="83"/>
      <c r="F24" s="83"/>
      <c r="G24" s="19"/>
      <c r="H24" s="46">
        <f>-D12</f>
        <v>0</v>
      </c>
      <c r="I24" s="21"/>
      <c r="J24" s="28"/>
    </row>
    <row r="25" spans="2:10" ht="15.75" customHeight="1">
      <c r="B25" s="18"/>
      <c r="C25" s="19" t="s">
        <v>93</v>
      </c>
      <c r="D25" s="83"/>
      <c r="E25" s="83"/>
      <c r="F25" s="45">
        <f>-D9</f>
        <v>0</v>
      </c>
      <c r="G25" s="19"/>
      <c r="H25" s="46">
        <f>D9</f>
        <v>0</v>
      </c>
      <c r="I25" s="21"/>
      <c r="J25" s="28"/>
    </row>
    <row r="26" spans="2:10" ht="15.75" customHeight="1">
      <c r="B26" s="18"/>
      <c r="C26" s="19" t="s">
        <v>86</v>
      </c>
      <c r="D26" s="150"/>
      <c r="E26" s="83"/>
      <c r="F26" s="47">
        <f>-H26</f>
        <v>0</v>
      </c>
      <c r="G26" s="19"/>
      <c r="H26" s="47">
        <f>(D8-D9)*D14</f>
        <v>0</v>
      </c>
      <c r="I26" s="21"/>
      <c r="J26" s="28"/>
    </row>
    <row r="27" spans="2:10" ht="15.75" customHeight="1">
      <c r="B27" s="18"/>
      <c r="C27" s="19" t="s">
        <v>60</v>
      </c>
      <c r="D27" s="45">
        <f>D23+D24</f>
        <v>0</v>
      </c>
      <c r="E27" s="83"/>
      <c r="F27" s="45">
        <f>SUM(F25:F26)</f>
        <v>0</v>
      </c>
      <c r="G27" s="20"/>
      <c r="H27" s="45">
        <f>H23+H24+H25+H26</f>
        <v>0</v>
      </c>
      <c r="I27" s="21"/>
      <c r="J27" s="28"/>
    </row>
    <row r="28" spans="2:10" ht="15.75" customHeight="1">
      <c r="B28" s="18"/>
      <c r="C28" s="20"/>
      <c r="D28" s="83"/>
      <c r="E28" s="83"/>
      <c r="F28" s="83"/>
      <c r="G28" s="20"/>
      <c r="H28" s="20"/>
      <c r="I28" s="21"/>
      <c r="J28" s="28"/>
    </row>
    <row r="29" spans="2:10" ht="15.75" customHeight="1">
      <c r="B29" s="18"/>
      <c r="C29" s="136" t="s">
        <v>87</v>
      </c>
      <c r="D29" s="151"/>
      <c r="E29" s="151"/>
      <c r="F29" s="151"/>
      <c r="G29" s="136"/>
      <c r="H29" s="20"/>
      <c r="I29" s="21"/>
      <c r="J29" s="28"/>
    </row>
    <row r="30" spans="2:10" ht="15.75" customHeight="1">
      <c r="B30" s="18"/>
      <c r="C30" s="19" t="s">
        <v>88</v>
      </c>
      <c r="D30" s="45">
        <f>D11</f>
        <v>0</v>
      </c>
      <c r="E30" s="83"/>
      <c r="F30" s="83"/>
      <c r="G30" s="19"/>
      <c r="H30" s="45">
        <f>D11</f>
        <v>0</v>
      </c>
      <c r="I30" s="21"/>
      <c r="J30" s="28"/>
    </row>
    <row r="31" spans="2:10" ht="15.75" customHeight="1">
      <c r="B31" s="18"/>
      <c r="C31" s="19" t="s">
        <v>3</v>
      </c>
      <c r="D31" s="47" t="e">
        <f>D7/D10</f>
        <v>#DIV/0!</v>
      </c>
      <c r="E31" s="83"/>
      <c r="F31" s="97" t="e">
        <f>D8/D10</f>
        <v>#DIV/0!</v>
      </c>
      <c r="G31" s="19"/>
      <c r="H31" s="47" t="e">
        <f>((D7/D10)-(D8/D10))</f>
        <v>#DIV/0!</v>
      </c>
      <c r="I31" s="21"/>
      <c r="J31" s="28"/>
    </row>
    <row r="32" spans="2:10" ht="15.75" customHeight="1">
      <c r="B32" s="18"/>
      <c r="C32" s="19" t="s">
        <v>5</v>
      </c>
      <c r="D32" s="45" t="e">
        <f>(D30-D31)</f>
        <v>#DIV/0!</v>
      </c>
      <c r="E32" s="83"/>
      <c r="F32" s="45" t="e">
        <f>-F31</f>
        <v>#DIV/0!</v>
      </c>
      <c r="G32" s="19"/>
      <c r="H32" s="45" t="e">
        <f>H30-H31</f>
        <v>#DIV/0!</v>
      </c>
      <c r="I32" s="21"/>
      <c r="J32" s="28"/>
    </row>
    <row r="33" spans="2:10" ht="15.75" customHeight="1">
      <c r="B33" s="18"/>
      <c r="C33" s="19" t="s">
        <v>39</v>
      </c>
      <c r="D33" s="47" t="e">
        <f>D32*D14</f>
        <v>#DIV/0!</v>
      </c>
      <c r="E33" s="83"/>
      <c r="F33" s="47" t="e">
        <f>F32*D14</f>
        <v>#DIV/0!</v>
      </c>
      <c r="G33" s="19"/>
      <c r="H33" s="106" t="e">
        <f>H32*D14</f>
        <v>#DIV/0!</v>
      </c>
      <c r="I33" s="21"/>
      <c r="J33" s="28"/>
    </row>
    <row r="34" spans="2:10" ht="15.75" customHeight="1">
      <c r="B34" s="18"/>
      <c r="C34" s="19" t="s">
        <v>44</v>
      </c>
      <c r="D34" s="45" t="e">
        <f>D32-D33</f>
        <v>#DIV/0!</v>
      </c>
      <c r="E34" s="83"/>
      <c r="F34" s="45" t="e">
        <f>F32-F33</f>
        <v>#DIV/0!</v>
      </c>
      <c r="G34" s="19"/>
      <c r="H34" s="54" t="e">
        <f>H32-H33</f>
        <v>#DIV/0!</v>
      </c>
      <c r="I34" s="21"/>
      <c r="J34" s="28"/>
    </row>
    <row r="35" spans="2:10" ht="15.75" customHeight="1">
      <c r="B35" s="18"/>
      <c r="C35" s="19" t="s">
        <v>7</v>
      </c>
      <c r="D35" s="45" t="e">
        <f>D34+D31</f>
        <v>#DIV/0!</v>
      </c>
      <c r="E35" s="83"/>
      <c r="F35" s="45" t="e">
        <f>F34+F31</f>
        <v>#DIV/0!</v>
      </c>
      <c r="G35" s="19"/>
      <c r="H35" s="146" t="e">
        <f>H34+H31</f>
        <v>#DIV/0!</v>
      </c>
      <c r="I35" s="21"/>
      <c r="J35" s="28"/>
    </row>
    <row r="36" spans="2:10" ht="15.75" customHeight="1">
      <c r="B36" s="18"/>
      <c r="C36" s="19"/>
      <c r="D36" s="83"/>
      <c r="E36" s="83"/>
      <c r="F36" s="83"/>
      <c r="G36" s="19"/>
      <c r="H36" s="146"/>
      <c r="I36" s="21"/>
      <c r="J36" s="28"/>
    </row>
    <row r="37" spans="2:10" ht="15.75" customHeight="1">
      <c r="B37" s="18"/>
      <c r="C37" s="90" t="s">
        <v>11</v>
      </c>
      <c r="D37" s="147" t="s">
        <v>12</v>
      </c>
      <c r="E37" s="152"/>
      <c r="F37" s="147" t="s">
        <v>12</v>
      </c>
      <c r="G37" s="90"/>
      <c r="H37" s="147" t="s">
        <v>12</v>
      </c>
      <c r="I37" s="21"/>
      <c r="J37" s="28"/>
    </row>
    <row r="38" spans="2:10" ht="15.75" customHeight="1">
      <c r="B38" s="18"/>
      <c r="C38" s="43">
        <v>0</v>
      </c>
      <c r="D38" s="154">
        <f>D27</f>
        <v>0</v>
      </c>
      <c r="E38" s="153"/>
      <c r="F38" s="154">
        <f>F27</f>
        <v>0</v>
      </c>
      <c r="G38" s="43"/>
      <c r="H38" s="146">
        <f>H27</f>
        <v>0</v>
      </c>
      <c r="I38" s="21"/>
      <c r="J38" s="28"/>
    </row>
    <row r="39" spans="2:10" ht="15.75" customHeight="1">
      <c r="B39" s="18"/>
      <c r="C39" s="43">
        <v>1</v>
      </c>
      <c r="D39" s="155" t="e">
        <f>D35</f>
        <v>#DIV/0!</v>
      </c>
      <c r="E39" s="153"/>
      <c r="F39" s="155" t="e">
        <f>F35</f>
        <v>#DIV/0!</v>
      </c>
      <c r="G39" s="43"/>
      <c r="H39" s="85" t="e">
        <f>H35</f>
        <v>#DIV/0!</v>
      </c>
      <c r="I39" s="21"/>
      <c r="J39" s="28"/>
    </row>
    <row r="40" spans="2:10" ht="15.75" customHeight="1">
      <c r="B40" s="18"/>
      <c r="C40" s="43">
        <v>2</v>
      </c>
      <c r="D40" s="155" t="e">
        <f>D35</f>
        <v>#DIV/0!</v>
      </c>
      <c r="E40" s="153"/>
      <c r="F40" s="155" t="e">
        <f>F35</f>
        <v>#DIV/0!</v>
      </c>
      <c r="G40" s="43"/>
      <c r="H40" s="85" t="e">
        <f>H35</f>
        <v>#DIV/0!</v>
      </c>
      <c r="I40" s="21"/>
      <c r="J40" s="28"/>
    </row>
    <row r="41" spans="2:10" ht="15.75" customHeight="1">
      <c r="B41" s="18"/>
      <c r="C41" s="43">
        <v>3</v>
      </c>
      <c r="D41" s="155" t="e">
        <f>D35</f>
        <v>#DIV/0!</v>
      </c>
      <c r="E41" s="153"/>
      <c r="F41" s="155" t="e">
        <f>F35</f>
        <v>#DIV/0!</v>
      </c>
      <c r="G41" s="43"/>
      <c r="H41" s="85" t="e">
        <f>H35</f>
        <v>#DIV/0!</v>
      </c>
      <c r="I41" s="21"/>
      <c r="J41" s="29"/>
    </row>
    <row r="42" spans="2:10" ht="15.75" customHeight="1">
      <c r="B42" s="18"/>
      <c r="C42" s="43">
        <v>4</v>
      </c>
      <c r="D42" s="155" t="e">
        <f>D35+D12</f>
        <v>#DIV/0!</v>
      </c>
      <c r="E42" s="153"/>
      <c r="F42" s="155" t="e">
        <f>F35</f>
        <v>#DIV/0!</v>
      </c>
      <c r="G42" s="43"/>
      <c r="H42" s="85" t="e">
        <f>H35+D12</f>
        <v>#DIV/0!</v>
      </c>
      <c r="I42" s="21"/>
      <c r="J42" s="29"/>
    </row>
    <row r="43" spans="2:10" ht="15.75" customHeight="1">
      <c r="B43" s="18"/>
      <c r="C43" s="19"/>
      <c r="D43" s="19"/>
      <c r="E43" s="19"/>
      <c r="F43" s="19"/>
      <c r="G43" s="19"/>
      <c r="H43" s="86"/>
      <c r="I43" s="21"/>
      <c r="J43" s="29"/>
    </row>
    <row r="44" spans="2:11" ht="15.75" customHeight="1">
      <c r="B44" s="18"/>
      <c r="C44" s="19" t="s">
        <v>10</v>
      </c>
      <c r="D44" s="81" t="e">
        <f>NPV(D13,D39:D42)+D38</f>
        <v>#DIV/0!</v>
      </c>
      <c r="E44" s="19"/>
      <c r="F44" s="81" t="e">
        <f>NPV(D13,F39:F42)+F38</f>
        <v>#DIV/0!</v>
      </c>
      <c r="G44" s="19"/>
      <c r="H44" s="84" t="e">
        <f>NPV(D13,H39:H42)+H38</f>
        <v>#DIV/0!</v>
      </c>
      <c r="I44" s="21"/>
      <c r="J44" s="29"/>
      <c r="K44" s="156"/>
    </row>
    <row r="45" spans="2:10" ht="15.75" customHeight="1">
      <c r="B45" s="18"/>
      <c r="C45" s="19"/>
      <c r="D45" s="19"/>
      <c r="E45" s="19"/>
      <c r="F45" s="19"/>
      <c r="G45" s="19"/>
      <c r="H45" s="86"/>
      <c r="I45" s="21"/>
      <c r="J45" s="29"/>
    </row>
    <row r="46" spans="2:10" ht="15.75" customHeight="1">
      <c r="B46" s="18"/>
      <c r="C46" s="19" t="s">
        <v>33</v>
      </c>
      <c r="D46" s="82" t="e">
        <f>IRR(D38:D42)</f>
        <v>#VALUE!</v>
      </c>
      <c r="E46" s="19"/>
      <c r="F46" s="82" t="e">
        <f>IRR(F38:F42)</f>
        <v>#VALUE!</v>
      </c>
      <c r="G46" s="19"/>
      <c r="H46" s="91" t="e">
        <f>IRR(H38:H42)</f>
        <v>#VALUE!</v>
      </c>
      <c r="I46" s="21"/>
      <c r="J46" s="29"/>
    </row>
    <row r="47" spans="2:10" ht="15.75" customHeight="1" thickBot="1">
      <c r="B47" s="23"/>
      <c r="C47" s="32"/>
      <c r="D47" s="32"/>
      <c r="E47" s="32"/>
      <c r="F47" s="32"/>
      <c r="G47" s="32"/>
      <c r="H47" s="38"/>
      <c r="I47" s="25"/>
      <c r="J47" s="28"/>
    </row>
    <row r="48" spans="2:8" ht="15.75" customHeight="1">
      <c r="B48" s="14"/>
      <c r="C48" s="14"/>
      <c r="D48" s="14"/>
      <c r="E48" s="14"/>
      <c r="F48" s="14"/>
      <c r="G48" s="14"/>
      <c r="H48" s="14"/>
    </row>
    <row r="49" ht="15.75" customHeight="1"/>
    <row r="50" spans="4:6" ht="15.75" customHeight="1">
      <c r="D50" s="26"/>
      <c r="F50" s="15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printOptions/>
  <pageMargins left="0.75" right="0.75" top="1" bottom="1" header="0.5" footer="0.5"/>
  <pageSetup horizontalDpi="360" verticalDpi="36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2005-04-13T21:30:28Z</cp:lastPrinted>
  <dcterms:created xsi:type="dcterms:W3CDTF">2002-05-08T06:11:51Z</dcterms:created>
  <dcterms:modified xsi:type="dcterms:W3CDTF">2007-01-18T20:10:50Z</dcterms:modified>
  <cp:category/>
  <cp:version/>
  <cp:contentType/>
  <cp:contentStatus/>
</cp:coreProperties>
</file>