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6" sheetId="1" r:id="rId1"/>
    <sheet name="#1" sheetId="2" r:id="rId2"/>
    <sheet name="#3" sheetId="3" r:id="rId3"/>
    <sheet name="#6" sheetId="4" r:id="rId4"/>
    <sheet name="#10" sheetId="5" r:id="rId5"/>
    <sheet name="#14" sheetId="6" r:id="rId6"/>
    <sheet name="#15" sheetId="7" r:id="rId7"/>
    <sheet name="#17" sheetId="8" r:id="rId8"/>
    <sheet name="#36" sheetId="9" r:id="rId9"/>
    <sheet name="#42" sheetId="10" r:id="rId10"/>
    <sheet name="#45" sheetId="11" r:id="rId11"/>
    <sheet name="#46" sheetId="12" r:id="rId12"/>
    <sheet name="#50" sheetId="13" r:id="rId13"/>
    <sheet name="#66" sheetId="14" r:id="rId14"/>
    <sheet name="#70" sheetId="15" r:id="rId15"/>
    <sheet name="#71" sheetId="16" r:id="rId16"/>
  </sheets>
  <definedNames/>
  <calcPr fullCalcOnLoad="1"/>
</workbook>
</file>

<file path=xl/sharedStrings.xml><?xml version="1.0" encoding="utf-8"?>
<sst xmlns="http://schemas.openxmlformats.org/spreadsheetml/2006/main" count="169" uniqueCount="95">
  <si>
    <t>Input area:</t>
  </si>
  <si>
    <t>Output area:</t>
  </si>
  <si>
    <t>Chapter 6</t>
  </si>
  <si>
    <t>Question 1</t>
  </si>
  <si>
    <t>Year</t>
  </si>
  <si>
    <t>Cash flow</t>
  </si>
  <si>
    <t>Discount rate</t>
  </si>
  <si>
    <t>Question 3</t>
  </si>
  <si>
    <t># of years</t>
  </si>
  <si>
    <t>Interest rate on annuity</t>
  </si>
  <si>
    <t>Question 6</t>
  </si>
  <si>
    <t>Database costs</t>
  </si>
  <si>
    <t>Annual revenues</t>
  </si>
  <si>
    <t>Present value of investment =</t>
  </si>
  <si>
    <t>Present value =</t>
  </si>
  <si>
    <t>Desired amount</t>
  </si>
  <si>
    <t>Interest rate</t>
  </si>
  <si>
    <t>Stated rate (APR)</t>
  </si>
  <si>
    <t>Effective rate</t>
  </si>
  <si>
    <t># of times per year</t>
  </si>
  <si>
    <t>First National Bank</t>
  </si>
  <si>
    <t>First United Bank</t>
  </si>
  <si>
    <t>Question 14</t>
  </si>
  <si>
    <t>Question 15</t>
  </si>
  <si>
    <t>Deposit</t>
  </si>
  <si>
    <t># of times compounded per year</t>
  </si>
  <si>
    <t>APR =</t>
  </si>
  <si>
    <t>EAR =</t>
  </si>
  <si>
    <t>Monthly payment</t>
  </si>
  <si>
    <t>Question 36</t>
  </si>
  <si>
    <t>Amount per year in option 1</t>
  </si>
  <si>
    <t>Amount per year in option 2</t>
  </si>
  <si>
    <t>Signing bonus in option 2</t>
  </si>
  <si>
    <t>Present value of option 1 =</t>
  </si>
  <si>
    <t>Present value of option 2 =</t>
  </si>
  <si>
    <t>Number of months</t>
  </si>
  <si>
    <t>Question 42</t>
  </si>
  <si>
    <t>APR</t>
  </si>
  <si>
    <t>Present value of payments =</t>
  </si>
  <si>
    <t>Balloon payment =</t>
  </si>
  <si>
    <t>Question 45</t>
  </si>
  <si>
    <t>Number of years</t>
  </si>
  <si>
    <t>Interest rate per month =</t>
  </si>
  <si>
    <t>Question 46</t>
  </si>
  <si>
    <t>Selling price</t>
  </si>
  <si>
    <t>Production cost</t>
  </si>
  <si>
    <t># of years until sale</t>
  </si>
  <si>
    <t>Present value of sale =</t>
  </si>
  <si>
    <t>Profit (loss) =</t>
  </si>
  <si>
    <t>Annual payout</t>
  </si>
  <si>
    <t>Annual payment</t>
  </si>
  <si>
    <t>Question 50</t>
  </si>
  <si>
    <t>Interest rate 1</t>
  </si>
  <si>
    <t>Interest rate 2</t>
  </si>
  <si>
    <t>Present value of payments at interest rate 1 =</t>
  </si>
  <si>
    <t>Present value of payments at interest rate 2 =</t>
  </si>
  <si>
    <t>Total present value of the annuity =</t>
  </si>
  <si>
    <t>Question 66</t>
  </si>
  <si>
    <t>Annual withdrawal</t>
  </si>
  <si>
    <t># of years to withdraw</t>
  </si>
  <si>
    <t># of years until retirement</t>
  </si>
  <si>
    <t>Employer contribution</t>
  </si>
  <si>
    <t>Trust fund distribution</t>
  </si>
  <si>
    <t>Years until distribution</t>
  </si>
  <si>
    <t>Present value of withdrawals =</t>
  </si>
  <si>
    <t>Annual deposit until retirement =</t>
  </si>
  <si>
    <t>Present value in lump sum =</t>
  </si>
  <si>
    <t>Future value of trust fund deposit =</t>
  </si>
  <si>
    <t>Total annual deposit necessary =</t>
  </si>
  <si>
    <t>Friend's annual deposit =</t>
  </si>
  <si>
    <t>Question 70</t>
  </si>
  <si>
    <t>Question 71</t>
  </si>
  <si>
    <t>Plan X:</t>
  </si>
  <si>
    <t>Plan Y:</t>
  </si>
  <si>
    <t>Discount rate needed =</t>
  </si>
  <si>
    <t>Input boxes in tan</t>
  </si>
  <si>
    <t>Output boxes in yellow</t>
  </si>
  <si>
    <t>Given data in blue</t>
  </si>
  <si>
    <t>Calculations in red</t>
  </si>
  <si>
    <t>Answers in green</t>
  </si>
  <si>
    <t>The borrower is actually paying annualized interest of</t>
  </si>
  <si>
    <t>reported on the loan contract.</t>
  </si>
  <si>
    <t>per year, not the</t>
  </si>
  <si>
    <t>Future value =</t>
  </si>
  <si>
    <t>Question 17</t>
  </si>
  <si>
    <t>Price of house</t>
  </si>
  <si>
    <t>Price of warehouse</t>
  </si>
  <si>
    <t>Percentage of pruchase price</t>
  </si>
  <si>
    <t xml:space="preserve">Amount of loan = </t>
  </si>
  <si>
    <t>a.</t>
  </si>
  <si>
    <t>b.</t>
  </si>
  <si>
    <t>c.</t>
  </si>
  <si>
    <t xml:space="preserve">Breakeven rate = </t>
  </si>
  <si>
    <t>Question 10</t>
  </si>
  <si>
    <t>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</si>
</sst>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%"/>
    <numFmt numFmtId="171" formatCode="#,##0.0"/>
    <numFmt numFmtId="172" formatCode="&quot;$&quot;#,##0.0_);\(&quot;$&quot;#,##0.0\)"/>
    <numFmt numFmtId="173" formatCode="_(&quot;$&quot;* #,##0.0000_);_(&quot;$&quot;* \(#,##0.0000\);_(&quot;$&quot;* &quot;-&quot;??_);_(@_)"/>
    <numFmt numFmtId="174" formatCode="_(* #,##0.0_);_(* \(#,##0.0\);_(* &quot;-&quot;_);_(@_)"/>
    <numFmt numFmtId="175" formatCode="_(* #,##0.00_);_(* \(#,##0.00\);_(* &quot;-&quot;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_);\(0.00\)"/>
    <numFmt numFmtId="184" formatCode="#,##0.00;[Red]#,##0.00"/>
    <numFmt numFmtId="185" formatCode="#,##0.0;[Red]#,##0.0"/>
    <numFmt numFmtId="186" formatCode="#,##0;[Red]#,##0"/>
    <numFmt numFmtId="187" formatCode="&quot;$&quot;#,##0.00"/>
    <numFmt numFmtId="188" formatCode="&quot;$&quot;#,##0.0"/>
    <numFmt numFmtId="189" formatCode="&quot;$&quot;#,##0"/>
    <numFmt numFmtId="190" formatCode="_(* #,##0.0_);_(* \(#,##0.0\);_(* &quot;-&quot;?_);_(@_)"/>
    <numFmt numFmtId="191" formatCode="0.00000000000000%"/>
    <numFmt numFmtId="192" formatCode="0.0000000000000%"/>
    <numFmt numFmtId="193" formatCode="0.000000000000%"/>
    <numFmt numFmtId="194" formatCode="_(* #,##0.000_);_(* \(#,##0.000\);_(* &quot;-&quot;??_);_(@_)"/>
    <numFmt numFmtId="195" formatCode="_(* #,##0.0000_);_(* \(#,##0.0000\);_(* &quot;-&quot;??_);_(@_)"/>
    <numFmt numFmtId="196" formatCode="00000"/>
    <numFmt numFmtId="197" formatCode="#,##0.000_);\(#,##0.000\)"/>
    <numFmt numFmtId="198" formatCode="#,##0.0000_);\(#,##0.0000\)"/>
    <numFmt numFmtId="199" formatCode="_(* #,##0.0000_);_(* \(#,##0.0000\);_(* &quot;-&quot;????_);_(@_)"/>
    <numFmt numFmtId="200" formatCode="0.000%"/>
    <numFmt numFmtId="201" formatCode="[$£-809]#,##0.00"/>
    <numFmt numFmtId="202" formatCode="_-[$£-809]* #,##0.00_-;\-[$£-809]* #,##0.00_-;_-[$£-809]* &quot;-&quot;??_-;_-@_-"/>
    <numFmt numFmtId="203" formatCode="[$£-809]#,##0.00;\-[$£-809]#,##0.00"/>
    <numFmt numFmtId="204" formatCode="[$£-809]#,##0.0;\-[$£-809]#,##0.0"/>
    <numFmt numFmtId="205" formatCode="[$£-809]#,##0;\-[$£-809]#,##0"/>
    <numFmt numFmtId="206" formatCode="[$£-809]#,##0"/>
    <numFmt numFmtId="207" formatCode="_-[$£-709]* #,##0.00_-;\-[$£-709]* #,##0.00_-;_-[$£-809]* &quot;-&quot;??_-;_-@_-"/>
    <numFmt numFmtId="208" formatCode="_-[$£-609]* #,##0.00_-;\-[$£-609]* #,##0.00_-;_-[$£-809]* &quot;-&quot;??_-;_-@_-"/>
    <numFmt numFmtId="209" formatCode="_-[$£-509]* #,##0.00_-;\-[$£-509]* #,##0.00_-;_-[$£-809]* &quot;-&quot;??_-;_-@_-"/>
    <numFmt numFmtId="210" formatCode="_-[$£-409]* #,##0.00_-;\-[$£-409]* #,##0.00_-;_-[$£-809]* &quot;-&quot;??_-;_-@_-"/>
    <numFmt numFmtId="211" formatCode="_-[$£-309]* #,##0.00_-;\-[$£-309]* #,##0.00_-;_-[$£-809]* &quot;-&quot;??_-;_-@_-"/>
    <numFmt numFmtId="212" formatCode="[$£-809]#,##0.0"/>
    <numFmt numFmtId="213" formatCode="[$£-809]#,##0.000"/>
    <numFmt numFmtId="214" formatCode="[$£-809]#,##0.0000"/>
    <numFmt numFmtId="215" formatCode="_(* #,##0.00000_);_(* \(#,##0.00000\);_(* &quot;-&quot;?????_);_(@_)"/>
    <numFmt numFmtId="216" formatCode="_(* #,##0.00000_);_(* \(#,##0.00000\);_(* &quot;-&quot;??_);_(@_)"/>
    <numFmt numFmtId="217" formatCode="&quot;$&quot;#,##0.0_);[Red]\(&quot;$&quot;#,##0.0\)"/>
    <numFmt numFmtId="218" formatCode="&quot;$&quot;#,##0.000_);[Red]\(&quot;$&quot;#,##0.000\)"/>
    <numFmt numFmtId="219" formatCode="&quot;$&quot;#,##0.0000_);[Red]\(&quot;$&quot;#,##0.0000\)"/>
    <numFmt numFmtId="220" formatCode="0.0000%"/>
    <numFmt numFmtId="221" formatCode="0.00000%"/>
    <numFmt numFmtId="222" formatCode="0.000000%"/>
    <numFmt numFmtId="223" formatCode="&quot;$&quot;#,##0;[Red]&quot;$&quot;#,##0"/>
    <numFmt numFmtId="224" formatCode="[$-409]dddd\,\ mmmm\ dd\,\ yyyy"/>
    <numFmt numFmtId="225" formatCode="0.00;[Red]0.00"/>
    <numFmt numFmtId="226" formatCode="0;[Red]0"/>
    <numFmt numFmtId="227" formatCode="0.0000000000%"/>
  </numFmts>
  <fonts count="2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168" fontId="5" fillId="2" borderId="0" xfId="15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9" fontId="5" fillId="3" borderId="7" xfId="19" applyFont="1" applyFill="1" applyBorder="1" applyAlignment="1">
      <alignment/>
    </xf>
    <xf numFmtId="0" fontId="3" fillId="3" borderId="8" xfId="0" applyNumberFormat="1" applyFont="1" applyFill="1" applyBorder="1" applyAlignment="1">
      <alignment/>
    </xf>
    <xf numFmtId="166" fontId="5" fillId="2" borderId="0" xfId="17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43" fontId="2" fillId="2" borderId="0" xfId="15" applyFont="1" applyFill="1" applyBorder="1" applyAlignment="1">
      <alignment horizontal="center"/>
    </xf>
    <xf numFmtId="44" fontId="6" fillId="3" borderId="0" xfId="17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168" fontId="5" fillId="2" borderId="7" xfId="15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4" fontId="6" fillId="3" borderId="11" xfId="17" applyFont="1" applyFill="1" applyBorder="1" applyAlignment="1">
      <alignment/>
    </xf>
    <xf numFmtId="44" fontId="6" fillId="3" borderId="11" xfId="17" applyNumberFormat="1" applyFont="1" applyFill="1" applyBorder="1" applyAlignment="1">
      <alignment/>
    </xf>
    <xf numFmtId="9" fontId="5" fillId="2" borderId="0" xfId="19" applyNumberFormat="1" applyFont="1" applyFill="1" applyBorder="1" applyAlignment="1">
      <alignment/>
    </xf>
    <xf numFmtId="44" fontId="6" fillId="3" borderId="0" xfId="17" applyNumberFormat="1" applyFont="1" applyFill="1" applyBorder="1" applyAlignment="1">
      <alignment/>
    </xf>
    <xf numFmtId="9" fontId="5" fillId="2" borderId="7" xfId="19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43" fontId="2" fillId="2" borderId="12" xfId="15" applyFont="1" applyFill="1" applyBorder="1" applyAlignment="1">
      <alignment horizontal="center"/>
    </xf>
    <xf numFmtId="43" fontId="2" fillId="3" borderId="12" xfId="15" applyFont="1" applyFill="1" applyBorder="1" applyAlignment="1">
      <alignment horizontal="center"/>
    </xf>
    <xf numFmtId="10" fontId="6" fillId="3" borderId="0" xfId="19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2" xfId="0" applyFont="1" applyFill="1" applyBorder="1" applyAlignment="1">
      <alignment/>
    </xf>
    <xf numFmtId="0" fontId="2" fillId="3" borderId="12" xfId="0" applyFont="1" applyFill="1" applyBorder="1" applyAlignment="1">
      <alignment horizontal="right"/>
    </xf>
    <xf numFmtId="170" fontId="2" fillId="2" borderId="0" xfId="19" applyNumberFormat="1" applyFont="1" applyFill="1" applyBorder="1" applyAlignment="1">
      <alignment/>
    </xf>
    <xf numFmtId="10" fontId="2" fillId="3" borderId="0" xfId="19" applyNumberFormat="1" applyFont="1" applyFill="1" applyBorder="1" applyAlignment="1">
      <alignment/>
    </xf>
    <xf numFmtId="10" fontId="6" fillId="3" borderId="11" xfId="19" applyNumberFormat="1" applyFont="1" applyFill="1" applyBorder="1" applyAlignment="1">
      <alignment/>
    </xf>
    <xf numFmtId="168" fontId="6" fillId="3" borderId="0" xfId="15" applyNumberFormat="1" applyFont="1" applyFill="1" applyBorder="1" applyAlignment="1">
      <alignment/>
    </xf>
    <xf numFmtId="10" fontId="7" fillId="3" borderId="0" xfId="19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168" fontId="5" fillId="3" borderId="0" xfId="15" applyNumberFormat="1" applyFont="1" applyFill="1" applyBorder="1" applyAlignment="1">
      <alignment/>
    </xf>
    <xf numFmtId="9" fontId="5" fillId="3" borderId="0" xfId="19" applyNumberFormat="1" applyFont="1" applyFill="1" applyBorder="1" applyAlignment="1">
      <alignment/>
    </xf>
    <xf numFmtId="170" fontId="8" fillId="2" borderId="0" xfId="19" applyNumberFormat="1" applyFont="1" applyFill="1" applyBorder="1" applyAlignment="1">
      <alignment/>
    </xf>
    <xf numFmtId="168" fontId="8" fillId="2" borderId="0" xfId="15" applyNumberFormat="1" applyFont="1" applyFill="1" applyBorder="1" applyAlignment="1">
      <alignment/>
    </xf>
    <xf numFmtId="166" fontId="8" fillId="2" borderId="0" xfId="17" applyNumberFormat="1" applyFont="1" applyFill="1" applyBorder="1" applyAlignment="1">
      <alignment/>
    </xf>
    <xf numFmtId="9" fontId="7" fillId="3" borderId="7" xfId="15" applyNumberFormat="1" applyFont="1" applyFill="1" applyBorder="1" applyAlignment="1">
      <alignment/>
    </xf>
    <xf numFmtId="0" fontId="0" fillId="2" borderId="0" xfId="0" applyFill="1" applyAlignment="1">
      <alignment/>
    </xf>
    <xf numFmtId="44" fontId="7" fillId="3" borderId="0" xfId="17" applyFont="1" applyFill="1" applyBorder="1" applyAlignment="1">
      <alignment/>
    </xf>
    <xf numFmtId="10" fontId="7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42" fontId="8" fillId="2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9" fontId="8" fillId="2" borderId="0" xfId="19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6" fontId="8" fillId="3" borderId="0" xfId="17" applyNumberFormat="1" applyFont="1" applyFill="1" applyBorder="1" applyAlignment="1">
      <alignment/>
    </xf>
    <xf numFmtId="44" fontId="7" fillId="3" borderId="0" xfId="17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41" fontId="8" fillId="3" borderId="0" xfId="17" applyNumberFormat="1" applyFont="1" applyFill="1" applyBorder="1" applyAlignment="1">
      <alignment/>
    </xf>
    <xf numFmtId="41" fontId="8" fillId="3" borderId="0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41" fontId="9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166" fontId="10" fillId="3" borderId="0" xfId="17" applyNumberFormat="1" applyFont="1" applyFill="1" applyBorder="1" applyAlignment="1">
      <alignment/>
    </xf>
    <xf numFmtId="0" fontId="2" fillId="3" borderId="0" xfId="0" applyFont="1" applyFill="1" applyBorder="1" applyAlignment="1" quotePrefix="1">
      <alignment/>
    </xf>
    <xf numFmtId="44" fontId="6" fillId="3" borderId="11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9" fontId="8" fillId="2" borderId="0" xfId="19" applyNumberFormat="1" applyFont="1" applyFill="1" applyBorder="1" applyAlignment="1">
      <alignment/>
    </xf>
    <xf numFmtId="41" fontId="9" fillId="3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7" fillId="3" borderId="0" xfId="15" applyFont="1" applyFill="1" applyBorder="1" applyAlignment="1">
      <alignment/>
    </xf>
    <xf numFmtId="9" fontId="6" fillId="3" borderId="0" xfId="0" applyNumberFormat="1" applyFont="1" applyFill="1" applyBorder="1" applyAlignment="1">
      <alignment/>
    </xf>
    <xf numFmtId="44" fontId="6" fillId="3" borderId="11" xfId="19" applyNumberFormat="1" applyFont="1" applyFill="1" applyBorder="1" applyAlignment="1">
      <alignment/>
    </xf>
    <xf numFmtId="43" fontId="6" fillId="3" borderId="0" xfId="15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8" fontId="8" fillId="2" borderId="12" xfId="15" applyNumberFormat="1" applyFont="1" applyFill="1" applyBorder="1" applyAlignment="1">
      <alignment/>
    </xf>
    <xf numFmtId="10" fontId="8" fillId="2" borderId="0" xfId="19" applyNumberFormat="1" applyFont="1" applyFill="1" applyBorder="1" applyAlignment="1">
      <alignment/>
    </xf>
    <xf numFmtId="168" fontId="8" fillId="2" borderId="0" xfId="15" applyNumberFormat="1" applyFont="1" applyFill="1" applyBorder="1" applyAlignment="1">
      <alignment horizontal="right"/>
    </xf>
    <xf numFmtId="10" fontId="7" fillId="3" borderId="0" xfId="19" applyNumberFormat="1" applyFont="1" applyFill="1" applyBorder="1" applyAlignment="1">
      <alignment horizontal="center"/>
    </xf>
    <xf numFmtId="168" fontId="2" fillId="3" borderId="0" xfId="15" applyNumberFormat="1" applyFont="1" applyFill="1" applyBorder="1" applyAlignment="1">
      <alignment/>
    </xf>
    <xf numFmtId="8" fontId="6" fillId="3" borderId="11" xfId="17" applyNumberFormat="1" applyFont="1" applyFill="1" applyBorder="1" applyAlignment="1">
      <alignment/>
    </xf>
    <xf numFmtId="43" fontId="8" fillId="2" borderId="0" xfId="15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/>
    </xf>
    <xf numFmtId="10" fontId="6" fillId="3" borderId="11" xfId="17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44" fontId="18" fillId="3" borderId="0" xfId="17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42" fontId="7" fillId="3" borderId="0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D8" sqref="D8:D13"/>
    </sheetView>
  </sheetViews>
  <sheetFormatPr defaultColWidth="9.140625" defaultRowHeight="12.75"/>
  <cols>
    <col min="1" max="3" width="9.140625" style="99" customWidth="1"/>
    <col min="4" max="4" width="42.57421875" style="99" customWidth="1"/>
    <col min="5" max="16384" width="9.140625" style="99" customWidth="1"/>
  </cols>
  <sheetData>
    <row r="1" spans="1:29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59.25">
      <c r="A12" s="97"/>
      <c r="B12" s="97"/>
      <c r="C12" s="97"/>
      <c r="D12" s="100" t="s">
        <v>2</v>
      </c>
      <c r="E12" s="97"/>
      <c r="F12" s="101"/>
      <c r="G12" s="97"/>
      <c r="H12" s="97"/>
      <c r="I12" s="97"/>
      <c r="J12" s="97"/>
      <c r="K12" s="97"/>
      <c r="L12" s="9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ht="15">
      <c r="A16" s="97"/>
      <c r="B16" s="97"/>
      <c r="C16" s="97"/>
      <c r="D16" s="102"/>
      <c r="E16" s="97"/>
      <c r="F16" s="97"/>
      <c r="G16" s="97"/>
      <c r="H16" s="97"/>
      <c r="I16" s="97"/>
      <c r="J16" s="97"/>
      <c r="K16" s="97"/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15.75">
      <c r="A17" s="97"/>
      <c r="B17" s="97"/>
      <c r="C17" s="97"/>
      <c r="D17" s="103" t="s">
        <v>75</v>
      </c>
      <c r="E17" s="97"/>
      <c r="F17" s="97"/>
      <c r="G17" s="97"/>
      <c r="H17" s="97"/>
      <c r="I17" s="97"/>
      <c r="J17" s="97"/>
      <c r="K17" s="97"/>
      <c r="L17" s="9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ht="15.75">
      <c r="A18" s="97"/>
      <c r="B18" s="97"/>
      <c r="C18" s="97"/>
      <c r="D18" s="104" t="s">
        <v>76</v>
      </c>
      <c r="E18" s="97"/>
      <c r="F18" s="97"/>
      <c r="G18" s="97"/>
      <c r="H18" s="97"/>
      <c r="I18" s="97"/>
      <c r="J18" s="97"/>
      <c r="K18" s="97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ht="15.75">
      <c r="A19" s="97"/>
      <c r="B19" s="97"/>
      <c r="C19" s="97"/>
      <c r="D19" s="105" t="s">
        <v>77</v>
      </c>
      <c r="E19" s="97"/>
      <c r="F19" s="97"/>
      <c r="G19" s="97"/>
      <c r="H19" s="97"/>
      <c r="I19" s="97"/>
      <c r="J19" s="97"/>
      <c r="K19" s="97"/>
      <c r="L19" s="97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ht="15.75">
      <c r="A20" s="97"/>
      <c r="B20" s="97"/>
      <c r="C20" s="97"/>
      <c r="D20" s="106" t="s">
        <v>78</v>
      </c>
      <c r="E20" s="97"/>
      <c r="F20" s="97"/>
      <c r="G20" s="97"/>
      <c r="H20" s="97"/>
      <c r="I20" s="97"/>
      <c r="J20" s="97"/>
      <c r="K20" s="97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ht="15.75">
      <c r="A21" s="97"/>
      <c r="B21" s="97"/>
      <c r="C21" s="97"/>
      <c r="D21" s="107" t="s">
        <v>79</v>
      </c>
      <c r="E21" s="97"/>
      <c r="F21" s="97"/>
      <c r="G21" s="97"/>
      <c r="H21" s="97"/>
      <c r="I21" s="97"/>
      <c r="J21" s="97"/>
      <c r="K21" s="97"/>
      <c r="L21" s="9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ht="15">
      <c r="A22" s="97"/>
      <c r="B22" s="97"/>
      <c r="C22" s="97"/>
      <c r="D22" s="102"/>
      <c r="E22" s="97"/>
      <c r="F22" s="97"/>
      <c r="G22" s="97"/>
      <c r="H22" s="97"/>
      <c r="I22" s="97"/>
      <c r="J22" s="97"/>
      <c r="K22" s="97"/>
      <c r="L22" s="9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ht="12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12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12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1:12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12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</row>
    <row r="54" spans="1:12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1:12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2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1:12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1:12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2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1:12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1:12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1:12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1:12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1:12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1:12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1:12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1:12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12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1:12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1:12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1:12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2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1:12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1:12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1:12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1:12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2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1:12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1:12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1:12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1:12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1:12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1:12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1:12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1:12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1:12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1:12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1:12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</row>
    <row r="103" spans="1:12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1:12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1:12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3"/>
  <dimension ref="B1:E20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29.57421875" style="0" customWidth="1"/>
    <col min="4" max="4" width="15.57421875" style="2" bestFit="1" customWidth="1"/>
    <col min="5" max="5" width="3.140625" style="3" customWidth="1"/>
  </cols>
  <sheetData>
    <row r="1" ht="18">
      <c r="C1" s="1" t="s">
        <v>2</v>
      </c>
    </row>
    <row r="2" ht="15">
      <c r="C2" s="2" t="s">
        <v>36</v>
      </c>
    </row>
    <row r="4" ht="15">
      <c r="C4" s="38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28</v>
      </c>
      <c r="D7" s="62" t="s">
        <v>94</v>
      </c>
      <c r="E7" s="12"/>
    </row>
    <row r="8" spans="2:5" ht="15">
      <c r="B8" s="10"/>
      <c r="C8" s="11" t="s">
        <v>85</v>
      </c>
      <c r="D8" s="61"/>
      <c r="E8" s="12"/>
    </row>
    <row r="9" spans="2:5" ht="15">
      <c r="B9" s="10"/>
      <c r="C9" s="11" t="s">
        <v>35</v>
      </c>
      <c r="D9" s="61"/>
      <c r="E9" s="12"/>
    </row>
    <row r="10" spans="2:5" ht="15">
      <c r="B10" s="10"/>
      <c r="C10" s="11"/>
      <c r="D10" s="61"/>
      <c r="E10" s="12"/>
    </row>
    <row r="11" spans="2:5" ht="15">
      <c r="B11" s="10"/>
      <c r="C11" s="11" t="s">
        <v>37</v>
      </c>
      <c r="D11" s="60"/>
      <c r="E11" s="12"/>
    </row>
    <row r="12" spans="2:5" ht="15.75" thickBot="1">
      <c r="B12" s="28"/>
      <c r="C12" s="29"/>
      <c r="D12" s="44"/>
      <c r="E12" s="31"/>
    </row>
    <row r="13" ht="15">
      <c r="C13" s="2"/>
    </row>
    <row r="14" ht="15">
      <c r="C14" s="38" t="s">
        <v>1</v>
      </c>
    </row>
    <row r="15" ht="15.75" thickBot="1">
      <c r="C15" s="4"/>
    </row>
    <row r="16" spans="2:5" ht="15">
      <c r="B16" s="49"/>
      <c r="C16" s="34"/>
      <c r="D16" s="34"/>
      <c r="E16" s="35"/>
    </row>
    <row r="17" spans="2:5" ht="15">
      <c r="B17" s="13"/>
      <c r="C17" s="14" t="s">
        <v>38</v>
      </c>
      <c r="D17" s="65" t="e">
        <f>-PV(D11/12,D9,D7)</f>
        <v>#VALUE!</v>
      </c>
      <c r="E17" s="19"/>
    </row>
    <row r="18" spans="2:5" ht="15.75">
      <c r="B18" s="13"/>
      <c r="C18" s="14"/>
      <c r="D18" s="55"/>
      <c r="E18" s="19"/>
    </row>
    <row r="19" spans="2:5" ht="15.75">
      <c r="B19" s="13"/>
      <c r="C19" s="14" t="s">
        <v>39</v>
      </c>
      <c r="D19" s="40" t="e">
        <f>(D8-D17)*((1+D11/12)^360)</f>
        <v>#VALUE!</v>
      </c>
      <c r="E19" s="19"/>
    </row>
    <row r="20" spans="2:5" ht="15.75" thickBot="1">
      <c r="B20" s="15"/>
      <c r="C20" s="16"/>
      <c r="D20" s="63"/>
      <c r="E20" s="21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6"/>
  <dimension ref="B1:E23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31.28125" style="0" bestFit="1" customWidth="1"/>
    <col min="4" max="4" width="16.28125" style="2" customWidth="1"/>
    <col min="5" max="5" width="3.140625" style="3" customWidth="1"/>
  </cols>
  <sheetData>
    <row r="1" ht="18">
      <c r="C1" s="1" t="s">
        <v>2</v>
      </c>
    </row>
    <row r="2" ht="15">
      <c r="C2" s="2" t="s">
        <v>40</v>
      </c>
    </row>
    <row r="4" ht="15">
      <c r="C4" s="38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28</v>
      </c>
      <c r="D7" s="62"/>
      <c r="E7" s="12"/>
    </row>
    <row r="8" spans="2:5" ht="15">
      <c r="B8" s="10"/>
      <c r="C8" s="11" t="s">
        <v>86</v>
      </c>
      <c r="D8" s="61"/>
      <c r="E8" s="12"/>
    </row>
    <row r="9" spans="2:5" ht="15">
      <c r="B9" s="10"/>
      <c r="C9" s="11" t="s">
        <v>87</v>
      </c>
      <c r="D9" s="115"/>
      <c r="E9" s="12"/>
    </row>
    <row r="10" spans="2:5" ht="15">
      <c r="B10" s="10"/>
      <c r="C10" s="11" t="s">
        <v>41</v>
      </c>
      <c r="D10" s="61"/>
      <c r="E10" s="12"/>
    </row>
    <row r="11" spans="2:5" ht="15.75" thickBot="1">
      <c r="B11" s="28"/>
      <c r="C11" s="29"/>
      <c r="D11" s="44"/>
      <c r="E11" s="31"/>
    </row>
    <row r="12" ht="15">
      <c r="C12" s="2"/>
    </row>
    <row r="13" ht="15">
      <c r="C13" s="38" t="s">
        <v>1</v>
      </c>
    </row>
    <row r="14" ht="15.75" thickBot="1">
      <c r="C14" s="4"/>
    </row>
    <row r="15" spans="2:5" ht="15">
      <c r="B15" s="49"/>
      <c r="C15" s="34"/>
      <c r="D15" s="34"/>
      <c r="E15" s="35"/>
    </row>
    <row r="16" spans="2:5" ht="15">
      <c r="B16" s="13"/>
      <c r="C16" s="14" t="s">
        <v>88</v>
      </c>
      <c r="D16" s="116">
        <f>D9*D8</f>
        <v>0</v>
      </c>
      <c r="E16" s="19"/>
    </row>
    <row r="17" spans="2:5" ht="15">
      <c r="B17" s="13"/>
      <c r="C17" s="14"/>
      <c r="D17" s="14"/>
      <c r="E17" s="19"/>
    </row>
    <row r="18" spans="2:5" ht="15">
      <c r="B18" s="13"/>
      <c r="C18" s="14" t="s">
        <v>42</v>
      </c>
      <c r="D18" s="66" t="e">
        <f>RATE(D10*12,D7,-D16)</f>
        <v>#NUM!</v>
      </c>
      <c r="E18" s="19"/>
    </row>
    <row r="19" spans="2:5" ht="15">
      <c r="B19" s="13"/>
      <c r="C19" s="14"/>
      <c r="D19" s="14"/>
      <c r="E19" s="19"/>
    </row>
    <row r="20" spans="2:5" ht="15.75">
      <c r="B20" s="13"/>
      <c r="C20" s="67" t="s">
        <v>26</v>
      </c>
      <c r="D20" s="54" t="e">
        <f>D18*12</f>
        <v>#NUM!</v>
      </c>
      <c r="E20" s="19"/>
    </row>
    <row r="21" spans="2:5" ht="15.75">
      <c r="B21" s="13"/>
      <c r="C21" s="67"/>
      <c r="D21" s="55"/>
      <c r="E21" s="19"/>
    </row>
    <row r="22" spans="2:5" ht="15.75">
      <c r="B22" s="13"/>
      <c r="C22" s="67" t="s">
        <v>27</v>
      </c>
      <c r="D22" s="54" t="e">
        <f>(1+D18)^12-1</f>
        <v>#NUM!</v>
      </c>
      <c r="E22" s="19"/>
    </row>
    <row r="23" spans="2:5" ht="15.75" thickBot="1">
      <c r="B23" s="15"/>
      <c r="C23" s="68"/>
      <c r="D23" s="63"/>
      <c r="E23" s="21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7"/>
  <dimension ref="B1:E21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29.57421875" style="0" customWidth="1"/>
    <col min="4" max="4" width="16.28125" style="2" customWidth="1"/>
    <col min="5" max="5" width="3.140625" style="3" customWidth="1"/>
  </cols>
  <sheetData>
    <row r="1" ht="18">
      <c r="C1" s="1" t="s">
        <v>2</v>
      </c>
    </row>
    <row r="2" ht="15">
      <c r="C2" s="2" t="s">
        <v>43</v>
      </c>
    </row>
    <row r="4" ht="15">
      <c r="C4" s="38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44</v>
      </c>
      <c r="D7" s="62"/>
      <c r="E7" s="12"/>
    </row>
    <row r="8" spans="2:5" ht="15">
      <c r="B8" s="10"/>
      <c r="C8" s="11" t="s">
        <v>45</v>
      </c>
      <c r="D8" s="61"/>
      <c r="E8" s="12"/>
    </row>
    <row r="9" spans="2:5" ht="15">
      <c r="B9" s="10"/>
      <c r="C9" s="11" t="s">
        <v>46</v>
      </c>
      <c r="D9" s="61"/>
      <c r="E9" s="12"/>
    </row>
    <row r="10" spans="2:5" ht="15">
      <c r="B10" s="10"/>
      <c r="C10" s="11" t="s">
        <v>6</v>
      </c>
      <c r="D10" s="60"/>
      <c r="E10" s="12"/>
    </row>
    <row r="11" spans="2:5" ht="15.75" thickBot="1">
      <c r="B11" s="28"/>
      <c r="C11" s="29"/>
      <c r="D11" s="44"/>
      <c r="E11" s="31"/>
    </row>
    <row r="12" ht="15">
      <c r="C12" s="2"/>
    </row>
    <row r="13" ht="15">
      <c r="C13" s="38" t="s">
        <v>1</v>
      </c>
    </row>
    <row r="14" ht="15.75" thickBot="1">
      <c r="C14" s="4"/>
    </row>
    <row r="15" spans="2:5" ht="15">
      <c r="B15" s="49"/>
      <c r="C15" s="34"/>
      <c r="D15" s="34"/>
      <c r="E15" s="35"/>
    </row>
    <row r="16" spans="2:5" ht="15">
      <c r="B16" s="13"/>
      <c r="C16" s="14" t="s">
        <v>47</v>
      </c>
      <c r="D16" s="65">
        <f>D7/(1+D10)^D9</f>
        <v>0</v>
      </c>
      <c r="E16" s="19"/>
    </row>
    <row r="17" spans="2:5" ht="15.75">
      <c r="B17" s="13"/>
      <c r="C17" s="14"/>
      <c r="D17" s="55"/>
      <c r="E17" s="19"/>
    </row>
    <row r="18" spans="2:5" ht="15.75">
      <c r="B18" s="13"/>
      <c r="C18" s="14" t="s">
        <v>48</v>
      </c>
      <c r="D18" s="40">
        <f>D16-D8</f>
        <v>0</v>
      </c>
      <c r="E18" s="19"/>
    </row>
    <row r="19" spans="2:5" ht="15.75">
      <c r="B19" s="13"/>
      <c r="C19" s="14"/>
      <c r="D19" s="25"/>
      <c r="E19" s="19"/>
    </row>
    <row r="20" spans="2:5" ht="15.75">
      <c r="B20" s="13"/>
      <c r="C20" s="14" t="s">
        <v>92</v>
      </c>
      <c r="D20" s="117" t="e">
        <f>RATE(D9,0,D8,-D7)</f>
        <v>#NUM!</v>
      </c>
      <c r="E20" s="19"/>
    </row>
    <row r="21" spans="2:5" ht="15.75" thickBot="1">
      <c r="B21" s="15"/>
      <c r="C21" s="16"/>
      <c r="D21" s="63"/>
      <c r="E21" s="21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1:H25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15.00390625" style="0" customWidth="1"/>
    <col min="4" max="4" width="17.140625" style="0" customWidth="1"/>
    <col min="5" max="5" width="10.140625" style="0" customWidth="1"/>
    <col min="6" max="6" width="3.140625" style="0" customWidth="1"/>
    <col min="7" max="7" width="15.140625" style="0" customWidth="1"/>
    <col min="8" max="8" width="3.140625" style="0" customWidth="1"/>
  </cols>
  <sheetData>
    <row r="1" ht="18">
      <c r="C1" s="1" t="s">
        <v>2</v>
      </c>
    </row>
    <row r="2" ht="15">
      <c r="C2" s="2" t="s">
        <v>51</v>
      </c>
    </row>
    <row r="4" spans="3:7" ht="15">
      <c r="C4" s="38" t="s">
        <v>0</v>
      </c>
      <c r="D4" s="2"/>
      <c r="E4" s="2"/>
      <c r="F4" s="2"/>
      <c r="G4" s="2"/>
    </row>
    <row r="5" spans="3:7" ht="15.75" thickBot="1">
      <c r="C5" s="4"/>
      <c r="D5" s="5"/>
      <c r="E5" s="2"/>
      <c r="F5" s="2"/>
      <c r="G5" s="2"/>
    </row>
    <row r="6" spans="2:7" ht="15">
      <c r="B6" s="6"/>
      <c r="C6" s="7"/>
      <c r="D6" s="8"/>
      <c r="E6" s="8"/>
      <c r="F6" s="69"/>
      <c r="G6" s="2"/>
    </row>
    <row r="7" spans="2:7" ht="15">
      <c r="B7" s="10"/>
      <c r="C7" s="11" t="s">
        <v>28</v>
      </c>
      <c r="D7" s="70"/>
      <c r="E7" s="71"/>
      <c r="F7" s="72"/>
      <c r="G7" s="2"/>
    </row>
    <row r="8" spans="2:7" ht="15">
      <c r="B8" s="10"/>
      <c r="C8" s="11" t="s">
        <v>8</v>
      </c>
      <c r="D8" s="70"/>
      <c r="E8" s="73"/>
      <c r="F8" s="72"/>
      <c r="G8" s="2"/>
    </row>
    <row r="9" spans="2:7" ht="15">
      <c r="B9" s="10"/>
      <c r="C9" s="11"/>
      <c r="D9" s="70"/>
      <c r="E9" s="73"/>
      <c r="F9" s="72"/>
      <c r="G9" s="2"/>
    </row>
    <row r="10" spans="2:7" ht="15">
      <c r="B10" s="10"/>
      <c r="C10" s="11" t="s">
        <v>52</v>
      </c>
      <c r="D10" s="70"/>
      <c r="E10" s="74"/>
      <c r="F10" s="72"/>
      <c r="G10" s="2"/>
    </row>
    <row r="11" spans="2:7" ht="15">
      <c r="B11" s="10"/>
      <c r="C11" s="11" t="s">
        <v>8</v>
      </c>
      <c r="D11" s="70"/>
      <c r="E11" s="73"/>
      <c r="F11" s="72"/>
      <c r="G11" s="2"/>
    </row>
    <row r="12" spans="2:7" ht="15">
      <c r="B12" s="10"/>
      <c r="C12" s="11"/>
      <c r="D12" s="70"/>
      <c r="E12" s="73"/>
      <c r="F12" s="72"/>
      <c r="G12" s="2"/>
    </row>
    <row r="13" spans="2:7" ht="15">
      <c r="B13" s="10"/>
      <c r="C13" s="11" t="s">
        <v>53</v>
      </c>
      <c r="D13" s="70"/>
      <c r="E13" s="74"/>
      <c r="F13" s="72"/>
      <c r="G13" s="2"/>
    </row>
    <row r="14" spans="2:7" ht="15">
      <c r="B14" s="10"/>
      <c r="C14" s="11" t="s">
        <v>8</v>
      </c>
      <c r="D14" s="70"/>
      <c r="E14" s="73"/>
      <c r="F14" s="72"/>
      <c r="G14" s="2"/>
    </row>
    <row r="15" spans="2:7" ht="15.75" thickBot="1">
      <c r="B15" s="28"/>
      <c r="C15" s="29"/>
      <c r="D15" s="29"/>
      <c r="E15" s="29"/>
      <c r="F15" s="75"/>
      <c r="G15" s="2"/>
    </row>
    <row r="16" spans="3:7" ht="15">
      <c r="C16" s="2"/>
      <c r="D16" s="2"/>
      <c r="E16" s="2"/>
      <c r="F16" s="2"/>
      <c r="G16" s="2"/>
    </row>
    <row r="17" spans="3:7" ht="15">
      <c r="C17" s="38" t="s">
        <v>1</v>
      </c>
      <c r="D17" s="2"/>
      <c r="E17" s="2"/>
      <c r="F17" s="2"/>
      <c r="G17" s="2"/>
    </row>
    <row r="18" spans="3:7" ht="15.75" thickBot="1">
      <c r="C18" s="4"/>
      <c r="D18" s="2"/>
      <c r="E18" s="2"/>
      <c r="F18" s="2"/>
      <c r="G18" s="2"/>
    </row>
    <row r="19" spans="2:8" s="2" customFormat="1" ht="15">
      <c r="B19" s="33"/>
      <c r="C19" s="34"/>
      <c r="D19" s="34"/>
      <c r="E19" s="34"/>
      <c r="F19" s="34"/>
      <c r="G19" s="34"/>
      <c r="H19" s="76"/>
    </row>
    <row r="20" spans="2:8" s="2" customFormat="1" ht="15">
      <c r="B20" s="36"/>
      <c r="C20" s="77" t="s">
        <v>54</v>
      </c>
      <c r="D20" s="78"/>
      <c r="E20" s="14"/>
      <c r="F20" s="14"/>
      <c r="G20" s="79">
        <f>-PV(E10/12,E11*12,E7)</f>
        <v>0</v>
      </c>
      <c r="H20" s="80"/>
    </row>
    <row r="21" spans="2:8" s="2" customFormat="1" ht="15">
      <c r="B21" s="36"/>
      <c r="C21" s="14"/>
      <c r="D21" s="81"/>
      <c r="E21" s="14"/>
      <c r="F21" s="82"/>
      <c r="G21" s="14"/>
      <c r="H21" s="80"/>
    </row>
    <row r="22" spans="2:8" s="2" customFormat="1" ht="15.75">
      <c r="B22" s="36"/>
      <c r="C22" s="14" t="s">
        <v>55</v>
      </c>
      <c r="D22" s="14"/>
      <c r="E22" s="83"/>
      <c r="F22" s="84"/>
      <c r="G22" s="65">
        <f>(-PV(E13/12,E14*12,E7))/(1+(E10/12))^(E11*12)</f>
        <v>0</v>
      </c>
      <c r="H22" s="80"/>
    </row>
    <row r="23" spans="2:8" s="2" customFormat="1" ht="15">
      <c r="B23" s="36"/>
      <c r="C23" s="14"/>
      <c r="D23" s="14"/>
      <c r="E23" s="85"/>
      <c r="F23" s="14"/>
      <c r="G23" s="14"/>
      <c r="H23" s="80"/>
    </row>
    <row r="24" spans="2:8" s="2" customFormat="1" ht="15.75">
      <c r="B24" s="36"/>
      <c r="C24" s="14" t="s">
        <v>56</v>
      </c>
      <c r="D24" s="86"/>
      <c r="E24" s="87"/>
      <c r="F24" s="86"/>
      <c r="G24" s="88">
        <f>G20+G22</f>
        <v>0</v>
      </c>
      <c r="H24" s="80"/>
    </row>
    <row r="25" spans="2:8" s="2" customFormat="1" ht="15.75" thickBot="1">
      <c r="B25" s="37"/>
      <c r="C25" s="16"/>
      <c r="D25" s="16"/>
      <c r="E25" s="16"/>
      <c r="F25" s="16"/>
      <c r="G25" s="16"/>
      <c r="H25" s="89"/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112112111111"/>
  <dimension ref="B1:H30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35.00390625" style="0" customWidth="1"/>
    <col min="4" max="4" width="15.7109375" style="0" bestFit="1" customWidth="1"/>
    <col min="5" max="5" width="3.140625" style="0" customWidth="1"/>
    <col min="6" max="6" width="14.140625" style="0" bestFit="1" customWidth="1"/>
    <col min="8" max="8" width="3.140625" style="0" customWidth="1"/>
  </cols>
  <sheetData>
    <row r="1" ht="18">
      <c r="C1" s="1" t="s">
        <v>2</v>
      </c>
    </row>
    <row r="2" ht="15">
      <c r="C2" s="2" t="s">
        <v>57</v>
      </c>
    </row>
    <row r="4" spans="3:5" ht="15">
      <c r="C4" s="38" t="s">
        <v>0</v>
      </c>
      <c r="D4" s="2"/>
      <c r="E4" s="2"/>
    </row>
    <row r="5" spans="3:5" ht="15.75" thickBot="1">
      <c r="C5" s="4"/>
      <c r="D5" s="2"/>
      <c r="E5" s="2"/>
    </row>
    <row r="6" spans="2:5" ht="15">
      <c r="B6" s="6"/>
      <c r="C6" s="7"/>
      <c r="D6" s="8"/>
      <c r="E6" s="69"/>
    </row>
    <row r="7" spans="2:5" ht="15">
      <c r="B7" s="10"/>
      <c r="C7" s="11" t="s">
        <v>58</v>
      </c>
      <c r="D7" s="62"/>
      <c r="E7" s="72"/>
    </row>
    <row r="8" spans="2:5" ht="15">
      <c r="B8" s="10"/>
      <c r="C8" s="11" t="s">
        <v>59</v>
      </c>
      <c r="D8" s="61"/>
      <c r="E8" s="72"/>
    </row>
    <row r="9" spans="2:5" ht="15">
      <c r="B9" s="10"/>
      <c r="C9" s="11" t="s">
        <v>60</v>
      </c>
      <c r="D9" s="61"/>
      <c r="E9" s="72"/>
    </row>
    <row r="10" spans="2:5" ht="15">
      <c r="B10" s="10"/>
      <c r="C10" s="11" t="s">
        <v>16</v>
      </c>
      <c r="D10" s="90"/>
      <c r="E10" s="72"/>
    </row>
    <row r="11" spans="2:5" ht="15">
      <c r="B11" s="10"/>
      <c r="C11" s="11"/>
      <c r="D11" s="90"/>
      <c r="E11" s="72"/>
    </row>
    <row r="12" spans="2:5" ht="15">
      <c r="B12" s="10"/>
      <c r="C12" s="11" t="s">
        <v>61</v>
      </c>
      <c r="D12" s="62"/>
      <c r="E12" s="72"/>
    </row>
    <row r="13" spans="2:5" ht="15">
      <c r="B13" s="10"/>
      <c r="C13" s="11" t="s">
        <v>62</v>
      </c>
      <c r="D13" s="61"/>
      <c r="E13" s="72"/>
    </row>
    <row r="14" spans="2:5" ht="15">
      <c r="B14" s="10"/>
      <c r="C14" s="11" t="s">
        <v>63</v>
      </c>
      <c r="D14" s="61"/>
      <c r="E14" s="72"/>
    </row>
    <row r="15" spans="2:5" ht="15.75" thickBot="1">
      <c r="B15" s="28"/>
      <c r="C15" s="29"/>
      <c r="D15" s="29"/>
      <c r="E15" s="75"/>
    </row>
    <row r="16" spans="3:5" ht="15">
      <c r="C16" s="2"/>
      <c r="D16" s="2"/>
      <c r="E16" s="2"/>
    </row>
    <row r="17" spans="3:5" ht="15">
      <c r="C17" s="38" t="s">
        <v>1</v>
      </c>
      <c r="D17" s="2"/>
      <c r="E17" s="2"/>
    </row>
    <row r="18" spans="3:5" ht="15.75" thickBot="1">
      <c r="C18" s="4"/>
      <c r="D18" s="2"/>
      <c r="E18" s="2"/>
    </row>
    <row r="19" spans="2:8" s="2" customFormat="1" ht="15">
      <c r="B19" s="33"/>
      <c r="C19" s="34"/>
      <c r="D19" s="34"/>
      <c r="E19" s="76"/>
      <c r="F19" s="92"/>
      <c r="G19" s="92"/>
      <c r="H19" s="92"/>
    </row>
    <row r="20" spans="2:8" s="2" customFormat="1" ht="15">
      <c r="B20" s="118" t="s">
        <v>89</v>
      </c>
      <c r="C20" s="14" t="s">
        <v>64</v>
      </c>
      <c r="D20" s="65">
        <f>-PV(D10,D8,D7)</f>
        <v>0</v>
      </c>
      <c r="E20" s="80"/>
      <c r="F20" s="92"/>
      <c r="G20" s="92"/>
      <c r="H20" s="92"/>
    </row>
    <row r="21" spans="2:8" s="2" customFormat="1" ht="15.75">
      <c r="B21" s="118"/>
      <c r="C21" s="14"/>
      <c r="D21" s="94"/>
      <c r="E21" s="80"/>
      <c r="F21" s="92"/>
      <c r="G21" s="92"/>
      <c r="H21" s="92"/>
    </row>
    <row r="22" spans="2:8" s="2" customFormat="1" ht="15.75">
      <c r="B22" s="118"/>
      <c r="C22" s="14" t="s">
        <v>65</v>
      </c>
      <c r="D22" s="40" t="e">
        <f>-PMT(D10,D9,,D20)</f>
        <v>#DIV/0!</v>
      </c>
      <c r="E22" s="80"/>
      <c r="F22" s="92"/>
      <c r="G22" s="92"/>
      <c r="H22" s="92"/>
    </row>
    <row r="23" spans="2:8" s="2" customFormat="1" ht="15">
      <c r="B23" s="118"/>
      <c r="C23" s="14"/>
      <c r="D23" s="14"/>
      <c r="E23" s="80"/>
      <c r="F23" s="92"/>
      <c r="G23" s="92"/>
      <c r="H23" s="92"/>
    </row>
    <row r="24" spans="2:8" s="2" customFormat="1" ht="15.75">
      <c r="B24" s="118" t="s">
        <v>90</v>
      </c>
      <c r="C24" s="14" t="s">
        <v>66</v>
      </c>
      <c r="D24" s="40">
        <f>D20/(1+D10)^D9</f>
        <v>0</v>
      </c>
      <c r="E24" s="80"/>
      <c r="F24" s="92"/>
      <c r="G24" s="92"/>
      <c r="H24" s="92"/>
    </row>
    <row r="25" spans="2:8" s="2" customFormat="1" ht="15.75">
      <c r="B25" s="118"/>
      <c r="C25" s="14"/>
      <c r="D25" s="94"/>
      <c r="E25" s="80"/>
      <c r="F25" s="92"/>
      <c r="G25" s="92"/>
      <c r="H25" s="92"/>
    </row>
    <row r="26" spans="2:8" s="2" customFormat="1" ht="15">
      <c r="B26" s="118" t="s">
        <v>91</v>
      </c>
      <c r="C26" s="14" t="s">
        <v>67</v>
      </c>
      <c r="D26" s="65">
        <f>D13*(1+D10)^(D9-D14)</f>
        <v>0</v>
      </c>
      <c r="E26" s="80"/>
      <c r="F26" s="92"/>
      <c r="G26" s="92"/>
      <c r="H26" s="92"/>
    </row>
    <row r="27" spans="2:8" s="2" customFormat="1" ht="15">
      <c r="B27" s="118"/>
      <c r="C27" s="14" t="s">
        <v>68</v>
      </c>
      <c r="D27" s="93" t="e">
        <f>-PMT(D10,D9,,D20-D26)</f>
        <v>#DIV/0!</v>
      </c>
      <c r="E27" s="80"/>
      <c r="F27" s="92"/>
      <c r="G27" s="92"/>
      <c r="H27" s="92"/>
    </row>
    <row r="28" spans="2:8" s="2" customFormat="1" ht="15.75">
      <c r="B28" s="36"/>
      <c r="C28" s="14"/>
      <c r="D28" s="48"/>
      <c r="E28" s="80"/>
      <c r="F28" s="92"/>
      <c r="G28" s="92"/>
      <c r="H28" s="92"/>
    </row>
    <row r="29" spans="2:8" s="2" customFormat="1" ht="15.75">
      <c r="B29" s="36"/>
      <c r="C29" s="14" t="s">
        <v>69</v>
      </c>
      <c r="D29" s="95" t="e">
        <f>D27-D12</f>
        <v>#DIV/0!</v>
      </c>
      <c r="E29" s="80"/>
      <c r="F29" s="92"/>
      <c r="G29" s="92"/>
      <c r="H29" s="92"/>
    </row>
    <row r="30" spans="2:8" s="2" customFormat="1" ht="15.75" thickBot="1">
      <c r="B30" s="37"/>
      <c r="C30" s="16"/>
      <c r="D30" s="16"/>
      <c r="E30" s="89"/>
      <c r="F30" s="92"/>
      <c r="G30" s="92"/>
      <c r="H30" s="92"/>
    </row>
    <row r="31" s="2" customFormat="1" ht="15"/>
    <row r="32" s="2" customFormat="1" ht="15"/>
    <row r="33" s="2" customFormat="1" ht="15"/>
    <row r="34" s="2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11121121221"/>
  <dimension ref="B1:E30"/>
  <sheetViews>
    <sheetView workbookViewId="0" topLeftCell="B1">
      <selection activeCell="D8" sqref="D8:D13"/>
    </sheetView>
  </sheetViews>
  <sheetFormatPr defaultColWidth="9.140625" defaultRowHeight="12.75"/>
  <cols>
    <col min="2" max="2" width="3.140625" style="0" customWidth="1"/>
    <col min="3" max="3" width="25.8515625" style="0" customWidth="1"/>
    <col min="4" max="4" width="16.140625" style="0" bestFit="1" customWidth="1"/>
    <col min="5" max="5" width="3.140625" style="0" customWidth="1"/>
  </cols>
  <sheetData>
    <row r="1" ht="18">
      <c r="C1" s="1" t="s">
        <v>2</v>
      </c>
    </row>
    <row r="2" ht="15">
      <c r="C2" s="2" t="s">
        <v>70</v>
      </c>
    </row>
    <row r="4" spans="3:5" ht="15">
      <c r="C4" s="38" t="s">
        <v>0</v>
      </c>
      <c r="D4" s="2"/>
      <c r="E4" s="2"/>
    </row>
    <row r="5" spans="3:5" ht="15.75" thickBot="1">
      <c r="C5" s="4"/>
      <c r="D5" s="2"/>
      <c r="E5" s="2"/>
    </row>
    <row r="6" spans="2:5" ht="15">
      <c r="B6" s="6"/>
      <c r="C6" s="7"/>
      <c r="D6" s="8"/>
      <c r="E6" s="69"/>
    </row>
    <row r="7" spans="2:5" ht="15">
      <c r="B7" s="10"/>
      <c r="C7" s="11" t="s">
        <v>50</v>
      </c>
      <c r="D7" s="22"/>
      <c r="E7" s="72"/>
    </row>
    <row r="8" spans="2:5" ht="15">
      <c r="B8" s="10"/>
      <c r="C8" s="11" t="s">
        <v>8</v>
      </c>
      <c r="D8" s="17"/>
      <c r="E8" s="72"/>
    </row>
    <row r="9" spans="2:5" ht="15">
      <c r="B9" s="10"/>
      <c r="C9" s="11"/>
      <c r="D9" s="17"/>
      <c r="E9" s="72"/>
    </row>
    <row r="10" spans="2:5" ht="15">
      <c r="B10" s="10"/>
      <c r="C10" s="11" t="s">
        <v>49</v>
      </c>
      <c r="D10" s="22"/>
      <c r="E10" s="72"/>
    </row>
    <row r="11" spans="2:5" ht="15">
      <c r="B11" s="10"/>
      <c r="C11" s="11" t="s">
        <v>8</v>
      </c>
      <c r="D11" s="17"/>
      <c r="E11" s="72"/>
    </row>
    <row r="12" spans="2:5" ht="15.75" thickBot="1">
      <c r="B12" s="28"/>
      <c r="C12" s="29"/>
      <c r="D12" s="29"/>
      <c r="E12" s="75"/>
    </row>
    <row r="13" spans="3:5" ht="15">
      <c r="C13" s="2"/>
      <c r="D13" s="2"/>
      <c r="E13" s="2"/>
    </row>
    <row r="14" spans="3:5" ht="15">
      <c r="C14" s="38" t="s">
        <v>1</v>
      </c>
      <c r="D14" s="2"/>
      <c r="E14" s="2"/>
    </row>
    <row r="15" spans="3:5" ht="15.75" thickBot="1">
      <c r="C15" s="4"/>
      <c r="D15" s="2"/>
      <c r="E15" s="2"/>
    </row>
    <row r="16" spans="2:5" s="2" customFormat="1" ht="15">
      <c r="B16" s="33"/>
      <c r="C16" s="34"/>
      <c r="D16" s="34"/>
      <c r="E16" s="76"/>
    </row>
    <row r="17" spans="2:5" s="2" customFormat="1" ht="17.25">
      <c r="B17" s="36"/>
      <c r="C17" s="120" t="s">
        <v>4</v>
      </c>
      <c r="D17" s="119" t="s">
        <v>5</v>
      </c>
      <c r="E17" s="80"/>
    </row>
    <row r="18" spans="2:5" s="2" customFormat="1" ht="15">
      <c r="B18" s="36"/>
      <c r="C18" s="57">
        <v>1</v>
      </c>
      <c r="D18" s="121">
        <f aca="true" t="shared" si="0" ref="D18:D23">-$D$7</f>
        <v>0</v>
      </c>
      <c r="E18" s="80"/>
    </row>
    <row r="19" spans="2:5" s="2" customFormat="1" ht="15">
      <c r="B19" s="36"/>
      <c r="C19" s="57">
        <v>2</v>
      </c>
      <c r="D19" s="121">
        <f t="shared" si="0"/>
        <v>0</v>
      </c>
      <c r="E19" s="80"/>
    </row>
    <row r="20" spans="2:5" s="2" customFormat="1" ht="15">
      <c r="B20" s="36"/>
      <c r="C20" s="57">
        <v>3</v>
      </c>
      <c r="D20" s="121">
        <f t="shared" si="0"/>
        <v>0</v>
      </c>
      <c r="E20" s="80"/>
    </row>
    <row r="21" spans="2:5" s="2" customFormat="1" ht="15">
      <c r="B21" s="36"/>
      <c r="C21" s="57">
        <v>4</v>
      </c>
      <c r="D21" s="121">
        <f t="shared" si="0"/>
        <v>0</v>
      </c>
      <c r="E21" s="80"/>
    </row>
    <row r="22" spans="2:5" s="2" customFormat="1" ht="15">
      <c r="B22" s="36"/>
      <c r="C22" s="57">
        <v>5</v>
      </c>
      <c r="D22" s="121">
        <f t="shared" si="0"/>
        <v>0</v>
      </c>
      <c r="E22" s="80"/>
    </row>
    <row r="23" spans="2:5" s="2" customFormat="1" ht="15">
      <c r="B23" s="36"/>
      <c r="C23" s="57">
        <v>6</v>
      </c>
      <c r="D23" s="121">
        <f t="shared" si="0"/>
        <v>0</v>
      </c>
      <c r="E23" s="80"/>
    </row>
    <row r="24" spans="2:5" s="2" customFormat="1" ht="15">
      <c r="B24" s="36"/>
      <c r="C24" s="57">
        <v>7</v>
      </c>
      <c r="D24" s="121">
        <f>$D$10</f>
        <v>0</v>
      </c>
      <c r="E24" s="80"/>
    </row>
    <row r="25" spans="2:5" s="2" customFormat="1" ht="15">
      <c r="B25" s="36"/>
      <c r="C25" s="57">
        <v>8</v>
      </c>
      <c r="D25" s="121">
        <f>$D$10</f>
        <v>0</v>
      </c>
      <c r="E25" s="80"/>
    </row>
    <row r="26" spans="2:5" s="2" customFormat="1" ht="15">
      <c r="B26" s="36"/>
      <c r="C26" s="14">
        <v>9</v>
      </c>
      <c r="D26" s="121">
        <f>$D$10</f>
        <v>0</v>
      </c>
      <c r="E26" s="91"/>
    </row>
    <row r="27" spans="2:5" s="2" customFormat="1" ht="15">
      <c r="B27" s="36"/>
      <c r="C27" s="14">
        <v>10</v>
      </c>
      <c r="D27" s="121">
        <f>$D$10</f>
        <v>0</v>
      </c>
      <c r="E27" s="91"/>
    </row>
    <row r="28" spans="2:5" s="2" customFormat="1" ht="15.75">
      <c r="B28" s="36"/>
      <c r="C28" s="14"/>
      <c r="D28" s="96"/>
      <c r="E28" s="91"/>
    </row>
    <row r="29" spans="2:5" s="2" customFormat="1" ht="15.75">
      <c r="B29" s="36"/>
      <c r="C29" s="14" t="s">
        <v>92</v>
      </c>
      <c r="D29" s="117" t="e">
        <f>IRR(D18:D27)</f>
        <v>#NUM!</v>
      </c>
      <c r="E29" s="91"/>
    </row>
    <row r="30" spans="2:5" s="2" customFormat="1" ht="15.75" thickBot="1">
      <c r="B30" s="37"/>
      <c r="C30" s="16"/>
      <c r="D30" s="16"/>
      <c r="E30" s="89"/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111211212211"/>
  <dimension ref="B1:E20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25.8515625" style="0" customWidth="1"/>
    <col min="4" max="4" width="16.140625" style="0" bestFit="1" customWidth="1"/>
    <col min="5" max="5" width="3.140625" style="0" customWidth="1"/>
  </cols>
  <sheetData>
    <row r="1" ht="18">
      <c r="C1" s="1" t="s">
        <v>2</v>
      </c>
    </row>
    <row r="2" ht="15">
      <c r="C2" s="2" t="s">
        <v>71</v>
      </c>
    </row>
    <row r="4" spans="3:5" ht="15">
      <c r="C4" s="38" t="s">
        <v>0</v>
      </c>
      <c r="D4" s="2"/>
      <c r="E4" s="2"/>
    </row>
    <row r="5" spans="3:5" ht="15.75" thickBot="1">
      <c r="C5" s="4"/>
      <c r="D5" s="2"/>
      <c r="E5" s="2"/>
    </row>
    <row r="6" spans="2:5" ht="15">
      <c r="B6" s="6"/>
      <c r="C6" s="7"/>
      <c r="D6" s="8"/>
      <c r="E6" s="69"/>
    </row>
    <row r="7" spans="2:5" ht="15">
      <c r="B7" s="10"/>
      <c r="C7" s="18" t="s">
        <v>72</v>
      </c>
      <c r="D7" s="11"/>
      <c r="E7" s="72"/>
    </row>
    <row r="8" spans="2:5" ht="15">
      <c r="B8" s="10"/>
      <c r="C8" s="11" t="s">
        <v>50</v>
      </c>
      <c r="D8" s="62"/>
      <c r="E8" s="72"/>
    </row>
    <row r="9" spans="2:5" ht="15">
      <c r="B9" s="10"/>
      <c r="C9" s="11" t="s">
        <v>8</v>
      </c>
      <c r="D9" s="111"/>
      <c r="E9" s="72"/>
    </row>
    <row r="10" spans="2:5" ht="15">
      <c r="B10" s="10"/>
      <c r="C10" s="11"/>
      <c r="D10" s="61"/>
      <c r="E10" s="72"/>
    </row>
    <row r="11" spans="2:5" ht="15">
      <c r="B11" s="10"/>
      <c r="C11" s="18" t="s">
        <v>73</v>
      </c>
      <c r="D11" s="61"/>
      <c r="E11" s="72"/>
    </row>
    <row r="12" spans="2:5" ht="15">
      <c r="B12" s="10"/>
      <c r="C12" s="11" t="s">
        <v>49</v>
      </c>
      <c r="D12" s="62"/>
      <c r="E12" s="72"/>
    </row>
    <row r="13" spans="2:5" ht="15">
      <c r="B13" s="10"/>
      <c r="C13" s="11" t="s">
        <v>8</v>
      </c>
      <c r="D13" s="61"/>
      <c r="E13" s="72"/>
    </row>
    <row r="14" spans="2:5" ht="15.75" thickBot="1">
      <c r="B14" s="28"/>
      <c r="C14" s="29"/>
      <c r="D14" s="29"/>
      <c r="E14" s="75"/>
    </row>
    <row r="15" spans="3:5" ht="15">
      <c r="C15" s="2"/>
      <c r="D15" s="2"/>
      <c r="E15" s="2"/>
    </row>
    <row r="16" spans="3:5" ht="15">
      <c r="C16" s="38" t="s">
        <v>1</v>
      </c>
      <c r="D16" s="2"/>
      <c r="E16" s="2"/>
    </row>
    <row r="17" spans="3:5" ht="15.75" thickBot="1">
      <c r="C17" s="4"/>
      <c r="D17" s="2"/>
      <c r="E17" s="2"/>
    </row>
    <row r="18" spans="2:5" s="2" customFormat="1" ht="15">
      <c r="B18" s="33"/>
      <c r="C18" s="34"/>
      <c r="D18" s="34"/>
      <c r="E18" s="76"/>
    </row>
    <row r="19" spans="2:5" s="2" customFormat="1" ht="15.75">
      <c r="B19" s="36"/>
      <c r="C19" s="77" t="s">
        <v>74</v>
      </c>
      <c r="D19" s="54" t="e">
        <f>1/((1-D8/D12)^(1/D13))-1</f>
        <v>#DIV/0!</v>
      </c>
      <c r="E19" s="80"/>
    </row>
    <row r="20" spans="2:5" s="2" customFormat="1" ht="15.75" thickBot="1">
      <c r="B20" s="37"/>
      <c r="C20" s="16"/>
      <c r="D20" s="16"/>
      <c r="E20" s="8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E17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15.57421875" style="0" customWidth="1"/>
    <col min="4" max="4" width="14.7109375" style="2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ht="18">
      <c r="C1" s="1" t="s">
        <v>2</v>
      </c>
    </row>
    <row r="2" ht="15">
      <c r="C2" s="2" t="s">
        <v>3</v>
      </c>
    </row>
    <row r="3" ht="15.75" thickBot="1"/>
    <row r="4" ht="15">
      <c r="C4" s="26" t="s">
        <v>0</v>
      </c>
    </row>
    <row r="5" ht="15.75" thickBot="1">
      <c r="C5" s="27" t="s">
        <v>1</v>
      </c>
    </row>
    <row r="6" spans="3:4" ht="15.75" thickBot="1">
      <c r="C6" s="4"/>
      <c r="D6" s="5"/>
    </row>
    <row r="7" spans="2:5" ht="15">
      <c r="B7" s="6"/>
      <c r="C7" s="7"/>
      <c r="D7" s="8"/>
      <c r="E7" s="9"/>
    </row>
    <row r="8" spans="2:5" ht="15">
      <c r="B8" s="10"/>
      <c r="C8" s="11" t="s">
        <v>6</v>
      </c>
      <c r="D8" s="74"/>
      <c r="E8" s="12"/>
    </row>
    <row r="9" spans="2:5" ht="15">
      <c r="B9" s="10"/>
      <c r="C9" s="18"/>
      <c r="D9" s="11"/>
      <c r="E9" s="12"/>
    </row>
    <row r="10" spans="2:5" ht="15">
      <c r="B10" s="10"/>
      <c r="C10" s="23" t="s">
        <v>4</v>
      </c>
      <c r="D10" s="24" t="s">
        <v>5</v>
      </c>
      <c r="E10" s="12"/>
    </row>
    <row r="11" spans="2:5" ht="15">
      <c r="B11" s="10"/>
      <c r="C11" s="11">
        <v>1</v>
      </c>
      <c r="D11" s="62" t="s">
        <v>94</v>
      </c>
      <c r="E11" s="12"/>
    </row>
    <row r="12" spans="2:5" ht="15">
      <c r="B12" s="10"/>
      <c r="C12" s="11">
        <v>2</v>
      </c>
      <c r="D12" s="61" t="s">
        <v>94</v>
      </c>
      <c r="E12" s="12"/>
    </row>
    <row r="13" spans="2:5" ht="15">
      <c r="B13" s="10"/>
      <c r="C13" s="11">
        <v>3</v>
      </c>
      <c r="D13" s="61"/>
      <c r="E13" s="12"/>
    </row>
    <row r="14" spans="2:5" ht="15">
      <c r="B14" s="10"/>
      <c r="C14" s="11">
        <v>4</v>
      </c>
      <c r="D14" s="109"/>
      <c r="E14" s="12"/>
    </row>
    <row r="15" spans="2:5" ht="15.75">
      <c r="B15" s="13"/>
      <c r="C15" s="14"/>
      <c r="D15" s="25">
        <f>NPV(D8,D11,D12,D13,D14)</f>
        <v>0</v>
      </c>
      <c r="E15" s="19"/>
    </row>
    <row r="16" spans="2:5" ht="15.75" thickBot="1">
      <c r="B16" s="15"/>
      <c r="C16" s="16"/>
      <c r="D16" s="20"/>
      <c r="E16" s="21"/>
    </row>
    <row r="17" ht="15">
      <c r="C17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E17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15.57421875" style="0" customWidth="1"/>
    <col min="4" max="4" width="14.7109375" style="2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ht="18">
      <c r="C1" s="1" t="s">
        <v>2</v>
      </c>
    </row>
    <row r="2" ht="15">
      <c r="C2" s="2" t="s">
        <v>7</v>
      </c>
    </row>
    <row r="3" ht="15.75" thickBot="1"/>
    <row r="4" ht="15">
      <c r="C4" s="26" t="s">
        <v>0</v>
      </c>
    </row>
    <row r="5" ht="15.75" thickBot="1">
      <c r="C5" s="27" t="s">
        <v>1</v>
      </c>
    </row>
    <row r="6" spans="3:4" ht="15.75" thickBot="1">
      <c r="C6" s="4"/>
      <c r="D6" s="5"/>
    </row>
    <row r="7" spans="2:5" ht="15">
      <c r="B7" s="6"/>
      <c r="C7" s="7"/>
      <c r="D7" s="8"/>
      <c r="E7" s="9"/>
    </row>
    <row r="8" spans="2:5" ht="15">
      <c r="B8" s="10"/>
      <c r="C8" s="11" t="s">
        <v>6</v>
      </c>
      <c r="D8" s="74"/>
      <c r="E8" s="12"/>
    </row>
    <row r="9" spans="2:5" ht="15">
      <c r="B9" s="10"/>
      <c r="C9" s="18"/>
      <c r="D9" s="11"/>
      <c r="E9" s="12"/>
    </row>
    <row r="10" spans="2:5" ht="15">
      <c r="B10" s="10"/>
      <c r="C10" s="23" t="s">
        <v>4</v>
      </c>
      <c r="D10" s="24"/>
      <c r="E10" s="12"/>
    </row>
    <row r="11" spans="2:5" ht="15">
      <c r="B11" s="10"/>
      <c r="C11" s="11">
        <v>1</v>
      </c>
      <c r="D11" s="62"/>
      <c r="E11" s="12"/>
    </row>
    <row r="12" spans="2:5" ht="15">
      <c r="B12" s="10"/>
      <c r="C12" s="11">
        <v>2</v>
      </c>
      <c r="D12" s="61"/>
      <c r="E12" s="12"/>
    </row>
    <row r="13" spans="2:5" ht="15">
      <c r="B13" s="10"/>
      <c r="C13" s="11">
        <v>3</v>
      </c>
      <c r="D13" s="61"/>
      <c r="E13" s="12"/>
    </row>
    <row r="14" spans="2:5" ht="15">
      <c r="B14" s="10"/>
      <c r="C14" s="11">
        <v>4</v>
      </c>
      <c r="D14" s="109"/>
      <c r="E14" s="12"/>
    </row>
    <row r="15" spans="2:5" ht="15.75">
      <c r="B15" s="13"/>
      <c r="C15" s="14"/>
      <c r="D15" s="43">
        <f>D11*(1+D8)^3+D12*(1+D8)^2+D13*(1+D8)+D14</f>
        <v>0</v>
      </c>
      <c r="E15" s="19"/>
    </row>
    <row r="16" spans="2:5" ht="15.75" thickBot="1">
      <c r="B16" s="15"/>
      <c r="C16" s="16"/>
      <c r="D16" s="20"/>
      <c r="E16" s="21"/>
    </row>
    <row r="17" ht="15">
      <c r="C17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G19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30.140625" style="0" bestFit="1" customWidth="1"/>
    <col min="4" max="4" width="15.421875" style="2" bestFit="1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ht="18">
      <c r="C1" s="1" t="s">
        <v>2</v>
      </c>
    </row>
    <row r="2" ht="15">
      <c r="C2" s="2" t="s">
        <v>10</v>
      </c>
    </row>
    <row r="4" ht="15">
      <c r="C4" s="39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9</v>
      </c>
      <c r="D7" s="60"/>
      <c r="E7" s="12"/>
    </row>
    <row r="8" spans="2:5" ht="15">
      <c r="B8" s="10"/>
      <c r="C8" s="11" t="s">
        <v>8</v>
      </c>
      <c r="D8" s="61"/>
      <c r="E8" s="12"/>
    </row>
    <row r="9" spans="2:7" ht="15">
      <c r="B9" s="10"/>
      <c r="C9" s="11" t="s">
        <v>12</v>
      </c>
      <c r="D9" s="62"/>
      <c r="E9" s="12"/>
      <c r="G9" s="32"/>
    </row>
    <row r="10" spans="2:7" ht="15">
      <c r="B10" s="10"/>
      <c r="C10" s="11" t="s">
        <v>11</v>
      </c>
      <c r="D10" s="61"/>
      <c r="E10" s="12"/>
      <c r="G10" s="32"/>
    </row>
    <row r="11" spans="2:5" ht="15.75" thickBot="1">
      <c r="B11" s="28"/>
      <c r="C11" s="29"/>
      <c r="D11" s="30"/>
      <c r="E11" s="31"/>
    </row>
    <row r="12" ht="15">
      <c r="C12" s="2"/>
    </row>
    <row r="13" ht="15">
      <c r="C13" s="38" t="s">
        <v>1</v>
      </c>
    </row>
    <row r="14" ht="15.75" thickBot="1">
      <c r="C14" s="2"/>
    </row>
    <row r="15" spans="2:5" s="2" customFormat="1" ht="15">
      <c r="B15" s="33"/>
      <c r="C15" s="34"/>
      <c r="D15" s="34"/>
      <c r="E15" s="35"/>
    </row>
    <row r="16" spans="2:5" s="2" customFormat="1" ht="15.75">
      <c r="B16" s="36"/>
      <c r="C16" s="14" t="s">
        <v>13</v>
      </c>
      <c r="D16" s="40">
        <f>-PV(D7,D8,D9)</f>
        <v>0</v>
      </c>
      <c r="E16" s="19"/>
    </row>
    <row r="17" spans="2:5" s="2" customFormat="1" ht="15.75" thickBot="1">
      <c r="B17" s="37"/>
      <c r="C17" s="16"/>
      <c r="D17" s="16"/>
      <c r="E17" s="21"/>
    </row>
    <row r="18" s="2" customFormat="1" ht="15">
      <c r="E18" s="3"/>
    </row>
    <row r="19" s="2" customFormat="1" ht="15">
      <c r="E19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1:G17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25.00390625" style="0" bestFit="1" customWidth="1"/>
    <col min="4" max="4" width="15.421875" style="2" bestFit="1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ht="18">
      <c r="C1" s="1" t="s">
        <v>2</v>
      </c>
    </row>
    <row r="2" ht="15">
      <c r="C2" s="2" t="s">
        <v>93</v>
      </c>
    </row>
    <row r="4" ht="15">
      <c r="C4" s="39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16</v>
      </c>
      <c r="D7" s="90" t="s">
        <v>94</v>
      </c>
      <c r="E7" s="12"/>
    </row>
    <row r="8" spans="2:7" ht="15">
      <c r="B8" s="10"/>
      <c r="C8" s="11" t="s">
        <v>15</v>
      </c>
      <c r="D8" s="62"/>
      <c r="E8" s="12"/>
      <c r="G8" s="32"/>
    </row>
    <row r="9" spans="2:5" ht="15.75" thickBot="1">
      <c r="B9" s="28"/>
      <c r="C9" s="29"/>
      <c r="D9" s="30"/>
      <c r="E9" s="31"/>
    </row>
    <row r="10" ht="15">
      <c r="C10" s="2"/>
    </row>
    <row r="11" ht="15">
      <c r="C11" s="38" t="s">
        <v>1</v>
      </c>
    </row>
    <row r="12" ht="15.75" thickBot="1">
      <c r="C12" s="2"/>
    </row>
    <row r="13" spans="2:5" s="2" customFormat="1" ht="15">
      <c r="B13" s="33"/>
      <c r="C13" s="34"/>
      <c r="D13" s="34"/>
      <c r="E13" s="35"/>
    </row>
    <row r="14" spans="2:5" s="2" customFormat="1" ht="15.75">
      <c r="B14" s="36"/>
      <c r="C14" s="14" t="s">
        <v>14</v>
      </c>
      <c r="D14" s="41" t="e">
        <f>D8/D7</f>
        <v>#VALUE!</v>
      </c>
      <c r="E14" s="19"/>
    </row>
    <row r="15" spans="2:5" s="2" customFormat="1" ht="15.75" thickBot="1">
      <c r="B15" s="37"/>
      <c r="C15" s="16"/>
      <c r="D15" s="16"/>
      <c r="E15" s="21"/>
    </row>
    <row r="16" s="2" customFormat="1" ht="15">
      <c r="E16" s="3"/>
    </row>
    <row r="17" s="2" customFormat="1" ht="15">
      <c r="E17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B1:G12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20.140625" style="0" bestFit="1" customWidth="1"/>
    <col min="4" max="4" width="19.00390625" style="0" customWidth="1"/>
    <col min="5" max="5" width="21.140625" style="2" bestFit="1" customWidth="1"/>
    <col min="6" max="6" width="15.7109375" style="2" bestFit="1" customWidth="1"/>
    <col min="7" max="7" width="3.140625" style="3" customWidth="1"/>
    <col min="8" max="8" width="11.421875" style="0" customWidth="1"/>
    <col min="9" max="9" width="15.00390625" style="0" customWidth="1"/>
    <col min="10" max="10" width="13.00390625" style="0" customWidth="1"/>
    <col min="11" max="11" width="10.00390625" style="2" customWidth="1"/>
    <col min="12" max="12" width="3.140625" style="0" customWidth="1"/>
  </cols>
  <sheetData>
    <row r="1" spans="3:4" ht="18">
      <c r="C1" s="1" t="s">
        <v>2</v>
      </c>
      <c r="D1" s="1"/>
    </row>
    <row r="2" spans="3:4" ht="15">
      <c r="C2" s="2" t="s">
        <v>22</v>
      </c>
      <c r="D2" s="2"/>
    </row>
    <row r="3" ht="15.75" thickBot="1"/>
    <row r="4" spans="3:4" ht="15">
      <c r="C4" s="26" t="s">
        <v>0</v>
      </c>
      <c r="D4" s="39"/>
    </row>
    <row r="5" spans="3:4" ht="15.75" thickBot="1">
      <c r="C5" s="27" t="s">
        <v>1</v>
      </c>
      <c r="D5" s="39"/>
    </row>
    <row r="6" spans="3:6" ht="15.75" thickBot="1">
      <c r="C6" s="4"/>
      <c r="D6" s="4"/>
      <c r="E6" s="5"/>
      <c r="F6" s="5"/>
    </row>
    <row r="7" spans="2:7" ht="15">
      <c r="B7" s="6"/>
      <c r="C7" s="7"/>
      <c r="D7" s="7"/>
      <c r="E7" s="8"/>
      <c r="F7" s="34"/>
      <c r="G7" s="35"/>
    </row>
    <row r="8" spans="2:7" ht="15">
      <c r="B8" s="10"/>
      <c r="C8" s="45"/>
      <c r="D8" s="45" t="s">
        <v>17</v>
      </c>
      <c r="E8" s="46" t="s">
        <v>19</v>
      </c>
      <c r="F8" s="47" t="s">
        <v>18</v>
      </c>
      <c r="G8" s="19"/>
    </row>
    <row r="9" spans="2:7" ht="15.75">
      <c r="B9" s="10"/>
      <c r="C9" s="52" t="s">
        <v>20</v>
      </c>
      <c r="D9" s="60"/>
      <c r="E9" s="61"/>
      <c r="F9" s="48" t="e">
        <f>EFFECT(D9,E9)</f>
        <v>#NAME?</v>
      </c>
      <c r="G9" s="19"/>
    </row>
    <row r="10" spans="2:7" ht="15.75">
      <c r="B10" s="10"/>
      <c r="C10" s="52" t="s">
        <v>21</v>
      </c>
      <c r="D10" s="60"/>
      <c r="E10" s="61"/>
      <c r="F10" s="48" t="e">
        <f>EFFECT(D10,E10)</f>
        <v>#NAME?</v>
      </c>
      <c r="G10" s="19"/>
    </row>
    <row r="11" spans="2:7" ht="15.75" thickBot="1">
      <c r="B11" s="28"/>
      <c r="C11" s="29"/>
      <c r="D11" s="29"/>
      <c r="E11" s="44"/>
      <c r="F11" s="20"/>
      <c r="G11" s="21"/>
    </row>
    <row r="12" spans="3:4" ht="15">
      <c r="C12" s="2"/>
      <c r="D12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B1:F15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19.00390625" style="0" bestFit="1" customWidth="1"/>
    <col min="4" max="4" width="21.140625" style="2" bestFit="1" customWidth="1"/>
    <col min="5" max="5" width="17.140625" style="2" customWidth="1"/>
    <col min="6" max="6" width="3.140625" style="3" customWidth="1"/>
    <col min="7" max="7" width="11.421875" style="0" customWidth="1"/>
    <col min="8" max="8" width="15.00390625" style="0" customWidth="1"/>
    <col min="9" max="9" width="13.00390625" style="0" customWidth="1"/>
    <col min="10" max="10" width="10.00390625" style="2" customWidth="1"/>
    <col min="11" max="11" width="3.140625" style="0" customWidth="1"/>
  </cols>
  <sheetData>
    <row r="1" ht="18">
      <c r="C1" s="1" t="s">
        <v>2</v>
      </c>
    </row>
    <row r="2" ht="15">
      <c r="C2" s="2" t="s">
        <v>23</v>
      </c>
    </row>
    <row r="3" ht="15.75" thickBot="1"/>
    <row r="4" ht="15">
      <c r="C4" s="26" t="s">
        <v>0</v>
      </c>
    </row>
    <row r="5" ht="15.75" thickBot="1">
      <c r="C5" s="27" t="s">
        <v>1</v>
      </c>
    </row>
    <row r="6" spans="3:5" ht="15.75" thickBot="1">
      <c r="C6" s="4"/>
      <c r="D6" s="5"/>
      <c r="E6" s="5"/>
    </row>
    <row r="7" spans="2:6" ht="15">
      <c r="B7" s="49"/>
      <c r="C7" s="50"/>
      <c r="D7" s="8"/>
      <c r="E7" s="8"/>
      <c r="F7" s="9"/>
    </row>
    <row r="8" spans="2:6" ht="15">
      <c r="B8" s="13"/>
      <c r="C8" s="51" t="s">
        <v>17</v>
      </c>
      <c r="D8" s="46" t="s">
        <v>19</v>
      </c>
      <c r="E8" s="46" t="s">
        <v>18</v>
      </c>
      <c r="F8" s="12"/>
    </row>
    <row r="9" spans="2:6" ht="15.75">
      <c r="B9" s="13"/>
      <c r="C9" s="48" t="e">
        <f>NOMINAL(E9,D9)</f>
        <v>#NAME?</v>
      </c>
      <c r="D9" s="61"/>
      <c r="E9" s="90"/>
      <c r="F9" s="12"/>
    </row>
    <row r="10" spans="2:6" ht="15.75">
      <c r="B10" s="13"/>
      <c r="C10" s="48"/>
      <c r="D10" s="17"/>
      <c r="E10" s="42"/>
      <c r="F10" s="12"/>
    </row>
    <row r="11" spans="2:6" ht="15">
      <c r="B11" s="13"/>
      <c r="C11" s="53" t="s">
        <v>80</v>
      </c>
      <c r="D11" s="58"/>
      <c r="E11" s="59"/>
      <c r="F11" s="19"/>
    </row>
    <row r="12" spans="2:6" ht="15">
      <c r="B12" s="13"/>
      <c r="C12" s="112">
        <f>E9</f>
        <v>0</v>
      </c>
      <c r="D12" s="113" t="s">
        <v>82</v>
      </c>
      <c r="E12" s="112" t="e">
        <f>C9</f>
        <v>#NAME?</v>
      </c>
      <c r="F12" s="19"/>
    </row>
    <row r="13" spans="2:6" ht="15">
      <c r="B13" s="13"/>
      <c r="C13" s="53" t="s">
        <v>81</v>
      </c>
      <c r="D13" s="58"/>
      <c r="E13" s="59"/>
      <c r="F13" s="19"/>
    </row>
    <row r="14" spans="2:6" ht="15.75" thickBot="1">
      <c r="B14" s="15"/>
      <c r="C14" s="16"/>
      <c r="D14" s="20"/>
      <c r="E14" s="20"/>
      <c r="F14" s="21"/>
    </row>
    <row r="15" ht="15">
      <c r="C15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B1:G19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33.28125" style="0" bestFit="1" customWidth="1"/>
    <col min="4" max="4" width="15.421875" style="2" bestFit="1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ht="18">
      <c r="C1" s="1" t="s">
        <v>2</v>
      </c>
    </row>
    <row r="2" ht="15">
      <c r="C2" s="2" t="s">
        <v>84</v>
      </c>
    </row>
    <row r="4" ht="15">
      <c r="C4" s="39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16</v>
      </c>
      <c r="D7" s="110" t="s">
        <v>94</v>
      </c>
      <c r="E7" s="12"/>
    </row>
    <row r="8" spans="2:5" ht="15">
      <c r="B8" s="10"/>
      <c r="C8" s="11" t="s">
        <v>8</v>
      </c>
      <c r="D8" s="61"/>
      <c r="E8" s="12"/>
    </row>
    <row r="9" spans="2:7" ht="15">
      <c r="B9" s="10"/>
      <c r="C9" s="11" t="s">
        <v>24</v>
      </c>
      <c r="D9" s="62"/>
      <c r="E9" s="12"/>
      <c r="G9" s="32"/>
    </row>
    <row r="10" spans="2:7" ht="15">
      <c r="B10" s="10"/>
      <c r="C10" s="11" t="s">
        <v>25</v>
      </c>
      <c r="D10" s="61"/>
      <c r="E10" s="12"/>
      <c r="G10" s="32"/>
    </row>
    <row r="11" spans="2:5" ht="15.75" thickBot="1">
      <c r="B11" s="28"/>
      <c r="C11" s="29"/>
      <c r="D11" s="30"/>
      <c r="E11" s="31"/>
    </row>
    <row r="12" ht="15">
      <c r="C12" s="2"/>
    </row>
    <row r="13" ht="15">
      <c r="C13" s="38" t="s">
        <v>1</v>
      </c>
    </row>
    <row r="14" ht="15.75" thickBot="1">
      <c r="C14" s="2"/>
    </row>
    <row r="15" spans="2:5" s="2" customFormat="1" ht="15">
      <c r="B15" s="33"/>
      <c r="C15" s="34"/>
      <c r="D15" s="34"/>
      <c r="E15" s="35"/>
    </row>
    <row r="16" spans="2:5" s="2" customFormat="1" ht="15.75">
      <c r="B16" s="36"/>
      <c r="C16" s="14" t="s">
        <v>83</v>
      </c>
      <c r="D16" s="114" t="e">
        <f>-FV(D7/D10,D8*D10,0,D9)</f>
        <v>#VALUE!</v>
      </c>
      <c r="E16" s="19"/>
    </row>
    <row r="17" spans="2:5" s="2" customFormat="1" ht="15.75" thickBot="1">
      <c r="B17" s="37"/>
      <c r="C17" s="16"/>
      <c r="D17" s="16"/>
      <c r="E17" s="21"/>
    </row>
    <row r="18" s="2" customFormat="1" ht="15">
      <c r="E18" s="3"/>
    </row>
    <row r="19" s="2" customFormat="1" ht="15">
      <c r="E19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B1:E24"/>
  <sheetViews>
    <sheetView workbookViewId="0" topLeftCell="A1">
      <selection activeCell="D8" sqref="D8:D13"/>
    </sheetView>
  </sheetViews>
  <sheetFormatPr defaultColWidth="9.140625" defaultRowHeight="12.75"/>
  <cols>
    <col min="2" max="2" width="3.140625" style="0" customWidth="1"/>
    <col min="3" max="3" width="33.28125" style="0" bestFit="1" customWidth="1"/>
    <col min="4" max="4" width="17.28125" style="2" bestFit="1" customWidth="1"/>
    <col min="5" max="5" width="3.140625" style="3" customWidth="1"/>
  </cols>
  <sheetData>
    <row r="1" ht="18">
      <c r="C1" s="1" t="s">
        <v>2</v>
      </c>
    </row>
    <row r="2" ht="15">
      <c r="C2" s="2" t="s">
        <v>29</v>
      </c>
    </row>
    <row r="4" ht="15">
      <c r="C4" s="38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30</v>
      </c>
      <c r="D7" s="62" t="s">
        <v>94</v>
      </c>
      <c r="E7" s="12"/>
    </row>
    <row r="8" spans="2:5" ht="15">
      <c r="B8" s="10"/>
      <c r="C8" s="64"/>
      <c r="D8" s="61"/>
      <c r="E8" s="12"/>
    </row>
    <row r="9" spans="2:5" ht="15">
      <c r="B9" s="10"/>
      <c r="C9" s="11" t="s">
        <v>31</v>
      </c>
      <c r="D9" s="62"/>
      <c r="E9" s="12"/>
    </row>
    <row r="10" spans="2:5" ht="15">
      <c r="B10" s="10"/>
      <c r="C10" s="11" t="s">
        <v>32</v>
      </c>
      <c r="D10" s="61"/>
      <c r="E10" s="12"/>
    </row>
    <row r="11" spans="2:5" ht="15">
      <c r="B11" s="10"/>
      <c r="C11" s="11"/>
      <c r="D11" s="61"/>
      <c r="E11" s="12"/>
    </row>
    <row r="12" spans="2:5" ht="15">
      <c r="B12" s="10"/>
      <c r="C12" s="11" t="s">
        <v>16</v>
      </c>
      <c r="D12" s="74"/>
      <c r="E12" s="12"/>
    </row>
    <row r="13" spans="2:5" ht="15">
      <c r="B13" s="10"/>
      <c r="C13" s="11" t="s">
        <v>25</v>
      </c>
      <c r="D13" s="61"/>
      <c r="E13" s="12"/>
    </row>
    <row r="14" spans="2:5" ht="15.75" thickBot="1">
      <c r="B14" s="28"/>
      <c r="C14" s="29"/>
      <c r="D14" s="44"/>
      <c r="E14" s="31"/>
    </row>
    <row r="15" ht="15">
      <c r="C15" s="2"/>
    </row>
    <row r="16" ht="15">
      <c r="C16" s="38" t="s">
        <v>1</v>
      </c>
    </row>
    <row r="17" ht="15.75" thickBot="1">
      <c r="C17" s="4"/>
    </row>
    <row r="18" spans="2:5" ht="15">
      <c r="B18" s="49"/>
      <c r="C18" s="34"/>
      <c r="D18" s="34"/>
      <c r="E18" s="35"/>
    </row>
    <row r="19" spans="2:5" ht="15">
      <c r="B19" s="13"/>
      <c r="C19" s="14" t="s">
        <v>27</v>
      </c>
      <c r="D19" s="56" t="e">
        <f>EFFECT(D12,D13)</f>
        <v>#NAME?</v>
      </c>
      <c r="E19" s="19"/>
    </row>
    <row r="20" spans="2:5" ht="15">
      <c r="B20" s="13"/>
      <c r="C20" s="14"/>
      <c r="D20" s="14"/>
      <c r="E20" s="19"/>
    </row>
    <row r="21" spans="2:5" ht="15.75">
      <c r="B21" s="13"/>
      <c r="C21" s="14" t="s">
        <v>33</v>
      </c>
      <c r="D21" s="40" t="e">
        <f>NPV(D19,D7,D7)</f>
        <v>#NAME?</v>
      </c>
      <c r="E21" s="19"/>
    </row>
    <row r="22" spans="2:5" ht="15.75">
      <c r="B22" s="13"/>
      <c r="C22" s="14"/>
      <c r="D22" s="48"/>
      <c r="E22" s="19"/>
    </row>
    <row r="23" spans="2:5" ht="15.75">
      <c r="B23" s="13"/>
      <c r="C23" s="14" t="s">
        <v>34</v>
      </c>
      <c r="D23" s="40" t="e">
        <f>D10+NPV(D19,D9,D9)</f>
        <v>#NAME?</v>
      </c>
      <c r="E23" s="19"/>
    </row>
    <row r="24" spans="2:5" ht="15.75" thickBot="1">
      <c r="B24" s="15"/>
      <c r="C24" s="16"/>
      <c r="D24" s="63"/>
      <c r="E24" s="2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2002-04-01T02:03:05Z</dcterms:created>
  <dcterms:modified xsi:type="dcterms:W3CDTF">2002-07-22T21:34:29Z</dcterms:modified>
  <cp:category/>
  <cp:version/>
  <cp:contentType/>
  <cp:contentStatus/>
</cp:coreProperties>
</file>