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0" windowWidth="12000" windowHeight="7365" activeTab="0"/>
  </bookViews>
  <sheets>
    <sheet name="Chapter 10" sheetId="1" r:id="rId1"/>
    <sheet name="#6" sheetId="2" r:id="rId2"/>
    <sheet name="#7" sheetId="3" r:id="rId3"/>
    <sheet name="#10" sheetId="4" r:id="rId4"/>
    <sheet name="#14" sheetId="5" r:id="rId5"/>
    <sheet name="#18" sheetId="6" r:id="rId6"/>
    <sheet name="#21" sheetId="7" r:id="rId7"/>
    <sheet name="#25" sheetId="8" r:id="rId8"/>
  </sheets>
  <definedNames/>
  <calcPr fullCalcOnLoad="1"/>
</workbook>
</file>

<file path=xl/sharedStrings.xml><?xml version="1.0" encoding="utf-8"?>
<sst xmlns="http://schemas.openxmlformats.org/spreadsheetml/2006/main" count="151" uniqueCount="95">
  <si>
    <t>Chapter 10</t>
  </si>
  <si>
    <t>Input area:</t>
  </si>
  <si>
    <t>Output area:</t>
  </si>
  <si>
    <t>Depreciation</t>
  </si>
  <si>
    <t>Tax rate</t>
  </si>
  <si>
    <t>Sales</t>
  </si>
  <si>
    <t>OCF</t>
  </si>
  <si>
    <t>Costs</t>
  </si>
  <si>
    <t>*7-year property under MACRS</t>
  </si>
  <si>
    <t>Beginning Book Value</t>
  </si>
  <si>
    <t>Ending Book value</t>
  </si>
  <si>
    <t>MACRS</t>
  </si>
  <si>
    <t>Yr.</t>
  </si>
  <si>
    <t>Question 7</t>
  </si>
  <si>
    <t>Question 6</t>
  </si>
  <si>
    <t>Book Value</t>
  </si>
  <si>
    <t>*Asset used in years</t>
  </si>
  <si>
    <t>Aftertax cash flow</t>
  </si>
  <si>
    <t>*Depreciation straight line</t>
  </si>
  <si>
    <t>Question 10</t>
  </si>
  <si>
    <t>Asset investment</t>
  </si>
  <si>
    <t>Estimated annual sales</t>
  </si>
  <si>
    <t>to zero over tax life</t>
  </si>
  <si>
    <t>Required return</t>
  </si>
  <si>
    <t>NPV</t>
  </si>
  <si>
    <t>Year</t>
  </si>
  <si>
    <t>Aftertax salvage value</t>
  </si>
  <si>
    <t>Question 14</t>
  </si>
  <si>
    <t>Operating cost per year</t>
  </si>
  <si>
    <t>Discount rate</t>
  </si>
  <si>
    <t>Pretax salvage value</t>
  </si>
  <si>
    <t>*Depreciation straight-line</t>
  </si>
  <si>
    <t>*Depreciation staight-line</t>
  </si>
  <si>
    <t>over life</t>
  </si>
  <si>
    <t>Annual depreciation charge</t>
  </si>
  <si>
    <t>EAC</t>
  </si>
  <si>
    <t>Question 18</t>
  </si>
  <si>
    <t>Techron I :</t>
  </si>
  <si>
    <t>Cost</t>
  </si>
  <si>
    <t>Operating costs per year</t>
  </si>
  <si>
    <t>Life</t>
  </si>
  <si>
    <t>Techron II :</t>
  </si>
  <si>
    <t>Both:</t>
  </si>
  <si>
    <t>Salvage value</t>
  </si>
  <si>
    <t xml:space="preserve">*Depreciation straight-line </t>
  </si>
  <si>
    <t>Both cases:</t>
  </si>
  <si>
    <t>Techron I:</t>
  </si>
  <si>
    <t>Techron II:</t>
  </si>
  <si>
    <t xml:space="preserve">The two milling machines have unequal lives, so they can only be compared by </t>
  </si>
  <si>
    <t>expressing both on an equivalent annual basis which is what the EAC method does.</t>
  </si>
  <si>
    <t xml:space="preserve">Cost </t>
  </si>
  <si>
    <t>Question 21</t>
  </si>
  <si>
    <t>Pretax annual operating cost</t>
  </si>
  <si>
    <t>System B:</t>
  </si>
  <si>
    <t>System A:</t>
  </si>
  <si>
    <t>If the system will not be replaced when it wears</t>
  </si>
  <si>
    <t>Initial NWC</t>
  </si>
  <si>
    <t>Input boxes in tan</t>
  </si>
  <si>
    <t>Output boxes in yellow</t>
  </si>
  <si>
    <t>Given data in blue</t>
  </si>
  <si>
    <t>Calculations in red</t>
  </si>
  <si>
    <t>Answers in green</t>
  </si>
  <si>
    <t>Taxes</t>
  </si>
  <si>
    <t>Variable costs</t>
  </si>
  <si>
    <t>Fixed costs</t>
  </si>
  <si>
    <t>Installation cost</t>
  </si>
  <si>
    <t xml:space="preserve">Thus, you prefer the </t>
  </si>
  <si>
    <t>because it has the lower</t>
  </si>
  <si>
    <t>(less negative) annual cost.</t>
  </si>
  <si>
    <t>positive NPV.</t>
  </si>
  <si>
    <t>should be chosen, because it has the more</t>
  </si>
  <si>
    <t xml:space="preserve">out, then </t>
  </si>
  <si>
    <t>Additional NWC/year</t>
  </si>
  <si>
    <t>Year 1 unit sales</t>
  </si>
  <si>
    <t>Year 2 unit sales</t>
  </si>
  <si>
    <t>Year 3 unit sales</t>
  </si>
  <si>
    <t>Year 4 unit sales</t>
  </si>
  <si>
    <t>Year 5 unit sales</t>
  </si>
  <si>
    <t>Variable cost per unit</t>
  </si>
  <si>
    <t>Unit price</t>
  </si>
  <si>
    <t>Equipment cost</t>
  </si>
  <si>
    <t>Salvage value (% of price)</t>
  </si>
  <si>
    <t>MACRS depreciation</t>
  </si>
  <si>
    <t>Ending book value</t>
  </si>
  <si>
    <t>EBIT</t>
  </si>
  <si>
    <t>Net income</t>
  </si>
  <si>
    <t>Operating cash flow</t>
  </si>
  <si>
    <t>Net cash flows</t>
  </si>
  <si>
    <t>Change in NWC</t>
  </si>
  <si>
    <t>Capital spending</t>
  </si>
  <si>
    <t>Total cash flow</t>
  </si>
  <si>
    <t>Net present value</t>
  </si>
  <si>
    <t>Internal rate of return</t>
  </si>
  <si>
    <t>Question 25</t>
  </si>
  <si>
    <t>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</si>
</sst>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"/>
    <numFmt numFmtId="167" formatCode="&quot;$&quot;#,##0"/>
    <numFmt numFmtId="168" formatCode="0.000"/>
    <numFmt numFmtId="169" formatCode="0.0000"/>
    <numFmt numFmtId="170" formatCode="&quot;$&quot;#,##0.0000_);[Red]\(&quot;$&quot;#,##0.0000\)"/>
    <numFmt numFmtId="171" formatCode="&quot;$&quot;#,##0.0000"/>
    <numFmt numFmtId="172" formatCode="#,##0.0_);[Red]\(#,##0.0\)"/>
    <numFmt numFmtId="173" formatCode="#,##0.000_);[Red]\(#,##0.000\)"/>
    <numFmt numFmtId="174" formatCode="#,##0.0000_);[Red]\(#,##0.0000\)"/>
    <numFmt numFmtId="175" formatCode="0.0000%"/>
    <numFmt numFmtId="176" formatCode="0.000%"/>
    <numFmt numFmtId="177" formatCode="0.0%"/>
    <numFmt numFmtId="178" formatCode="0.0"/>
    <numFmt numFmtId="179" formatCode="#,##0.0"/>
    <numFmt numFmtId="180" formatCode="#,##0.000"/>
    <numFmt numFmtId="181" formatCode="#,##0.0000"/>
    <numFmt numFmtId="182" formatCode="&quot;$&quot;#,##0.0_);[Red]\(&quot;$&quot;#,##0.0\)"/>
    <numFmt numFmtId="183" formatCode="0.000000000%"/>
    <numFmt numFmtId="184" formatCode="0.000000000"/>
    <numFmt numFmtId="185" formatCode="&quot;$&quot;#,##0.000_);[Red]\(&quot;$&quot;#,##0.000\)"/>
    <numFmt numFmtId="186" formatCode="[$-409]dddd\,\ mmmm\ dd\,\ yyyy"/>
    <numFmt numFmtId="187" formatCode="_(&quot;$&quot;* #,##0_);_(&quot;$&quot;* \(#,##0\);_(&quot;$&quot;* &quot;-&quot;??_);_(@_)"/>
    <numFmt numFmtId="188" formatCode="_(* #,##0_);_(* \(#,##0\);_(* &quot;-&quot;??_);_(@_)"/>
    <numFmt numFmtId="189" formatCode="&quot;$&quot;#,##0.0_);\(&quot;$&quot;#,##0.0\)"/>
    <numFmt numFmtId="190" formatCode="0.00_);\(0.00\)"/>
    <numFmt numFmtId="191" formatCode="#,##0.000_);\(#,##0.000\)"/>
    <numFmt numFmtId="192" formatCode="0_);\(0\)"/>
    <numFmt numFmtId="193" formatCode="_(* #,##0.00_);_(* \(#,##0.00\);_(* &quot;-&quot;_);_(@_)"/>
    <numFmt numFmtId="194" formatCode="_(* #,##0.000_);_(* \(#,##0.000\);_(* &quot;-&quot;??_);_(@_)"/>
    <numFmt numFmtId="195" formatCode="_(* #,##0.000_);_(* \(#,##0.000\);_(* &quot;-&quot;???_);_(@_)"/>
    <numFmt numFmtId="196" formatCode="_(&quot;$&quot;* #,##0.000_);_(&quot;$&quot;* \(#,##0.000\);_(&quot;$&quot;* &quot;-&quot;??_);_(@_)"/>
    <numFmt numFmtId="197" formatCode="_(* #,##0.0_);_(* \(#,##0.0\);_(* &quot;-&quot;??_);_(@_)"/>
    <numFmt numFmtId="198" formatCode="_(&quot;$&quot;* #,##0.0000_);_(&quot;$&quot;* \(#,##0.0000\);_(&quot;$&quot;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#\ ?/2"/>
    <numFmt numFmtId="202" formatCode="#\ ?/8"/>
    <numFmt numFmtId="203" formatCode="_-[$$-C09]* #,##0_-;\-[$$-C09]* #,##0_-;_-[$$-C09]* &quot;-&quot;_-;_-@_-"/>
    <numFmt numFmtId="204" formatCode="_(&quot;$&quot;* #,##0.000_);_(&quot;$&quot;* \(#,##0.000\);_(&quot;$&quot;* &quot;-&quot;???_);_(@_)"/>
    <numFmt numFmtId="205" formatCode="_(&quot;$&quot;* #,##0.00000_);_(&quot;$&quot;* \(#,##0.00000\);_(&quot;$&quot;* &quot;-&quot;?????_);_(@_)"/>
    <numFmt numFmtId="206" formatCode="_(&quot;$&quot;* #,##0.0_);_(&quot;$&quot;* \(#,##0.0\);_(&quot;$&quot;* &quot;-&quot;??_);_(@_)"/>
    <numFmt numFmtId="207" formatCode="_(&quot;$&quot;* #,##0.00_);_(&quot;$&quot;* \(#,##0.00\);_(&quot;$&quot;* &quot;-&quot;???_);_(@_)"/>
    <numFmt numFmtId="208" formatCode="_(&quot;$&quot;* #,##0.0_);_(&quot;$&quot;* \(#,##0.0\);_(&quot;$&quot;* &quot;-&quot;???_);_(@_)"/>
    <numFmt numFmtId="209" formatCode="_(&quot;$&quot;* #,##0_);_(&quot;$&quot;* \(#,##0\);_(&quot;$&quot;* &quot;-&quot;???_);_(@_)"/>
    <numFmt numFmtId="210" formatCode="_(&quot;$&quot;* #,##0.0000_);_(&quot;$&quot;* \(#,##0.0000\);_(&quot;$&quot;* &quot;-&quot;?????_);_(@_)"/>
    <numFmt numFmtId="211" formatCode="_(&quot;$&quot;* #,##0.000_);_(&quot;$&quot;* \(#,##0.000\);_(&quot;$&quot;* &quot;-&quot;?????_);_(@_)"/>
    <numFmt numFmtId="212" formatCode="_(&quot;$&quot;* #,##0.00_);_(&quot;$&quot;* \(#,##0.00\);_(&quot;$&quot;* &quot;-&quot;?????_);_(@_)"/>
    <numFmt numFmtId="213" formatCode="_(&quot;$&quot;* #,##0.0_);_(&quot;$&quot;* \(#,##0.0\);_(&quot;$&quot;* &quot;-&quot;_);_(@_)"/>
    <numFmt numFmtId="214" formatCode="_(&quot;$&quot;* #,##0.00_);_(&quot;$&quot;* \(#,##0.00\);_(&quot;$&quot;* &quot;-&quot;_);_(@_)"/>
  </numFmts>
  <fonts count="23">
    <font>
      <sz val="10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i/>
      <u val="single"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5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0" borderId="0" xfId="0" applyFont="1" applyAlignment="1">
      <alignment/>
    </xf>
    <xf numFmtId="38" fontId="5" fillId="2" borderId="0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9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8" fontId="6" fillId="3" borderId="0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6" fontId="6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6" fontId="6" fillId="3" borderId="7" xfId="0" applyNumberFormat="1" applyFont="1" applyFill="1" applyBorder="1" applyAlignment="1">
      <alignment/>
    </xf>
    <xf numFmtId="169" fontId="9" fillId="3" borderId="7" xfId="0" applyNumberFormat="1" applyFont="1" applyFill="1" applyBorder="1" applyAlignment="1">
      <alignment/>
    </xf>
    <xf numFmtId="0" fontId="7" fillId="3" borderId="8" xfId="0" applyFont="1" applyFill="1" applyBorder="1" applyAlignment="1">
      <alignment/>
    </xf>
    <xf numFmtId="167" fontId="4" fillId="2" borderId="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9" fontId="6" fillId="3" borderId="7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5" fillId="2" borderId="0" xfId="0" applyNumberFormat="1" applyFont="1" applyFill="1" applyBorder="1" applyAlignment="1">
      <alignment/>
    </xf>
    <xf numFmtId="6" fontId="6" fillId="3" borderId="0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/>
    </xf>
    <xf numFmtId="8" fontId="6" fillId="3" borderId="0" xfId="0" applyNumberFormat="1" applyFont="1" applyFill="1" applyBorder="1" applyAlignment="1">
      <alignment horizontal="right"/>
    </xf>
    <xf numFmtId="6" fontId="6" fillId="3" borderId="7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67" fontId="10" fillId="3" borderId="9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42" fontId="6" fillId="3" borderId="0" xfId="0" applyNumberFormat="1" applyFont="1" applyFill="1" applyBorder="1" applyAlignment="1">
      <alignment/>
    </xf>
    <xf numFmtId="42" fontId="12" fillId="3" borderId="0" xfId="0" applyNumberFormat="1" applyFont="1" applyFill="1" applyBorder="1" applyAlignment="1">
      <alignment/>
    </xf>
    <xf numFmtId="41" fontId="12" fillId="3" borderId="0" xfId="0" applyNumberFormat="1" applyFont="1" applyFill="1" applyBorder="1" applyAlignment="1">
      <alignment/>
    </xf>
    <xf numFmtId="42" fontId="10" fillId="3" borderId="9" xfId="0" applyNumberFormat="1" applyFont="1" applyFill="1" applyBorder="1" applyAlignment="1">
      <alignment/>
    </xf>
    <xf numFmtId="41" fontId="12" fillId="3" borderId="10" xfId="0" applyNumberFormat="1" applyFont="1" applyFill="1" applyBorder="1" applyAlignment="1">
      <alignment/>
    </xf>
    <xf numFmtId="9" fontId="13" fillId="2" borderId="0" xfId="0" applyNumberFormat="1" applyFont="1" applyFill="1" applyBorder="1" applyAlignment="1">
      <alignment/>
    </xf>
    <xf numFmtId="42" fontId="13" fillId="2" borderId="0" xfId="0" applyNumberFormat="1" applyFont="1" applyFill="1" applyBorder="1" applyAlignment="1">
      <alignment/>
    </xf>
    <xf numFmtId="167" fontId="13" fillId="2" borderId="0" xfId="0" applyNumberFormat="1" applyFont="1" applyFill="1" applyBorder="1" applyAlignment="1">
      <alignment/>
    </xf>
    <xf numFmtId="44" fontId="12" fillId="3" borderId="0" xfId="0" applyNumberFormat="1" applyFont="1" applyFill="1" applyBorder="1" applyAlignment="1">
      <alignment/>
    </xf>
    <xf numFmtId="43" fontId="10" fillId="3" borderId="0" xfId="0" applyNumberFormat="1" applyFont="1" applyFill="1" applyBorder="1" applyAlignment="1">
      <alignment/>
    </xf>
    <xf numFmtId="169" fontId="13" fillId="3" borderId="0" xfId="0" applyNumberFormat="1" applyFont="1" applyFill="1" applyBorder="1" applyAlignment="1">
      <alignment/>
    </xf>
    <xf numFmtId="44" fontId="10" fillId="3" borderId="0" xfId="0" applyNumberFormat="1" applyFont="1" applyFill="1" applyBorder="1" applyAlignment="1">
      <alignment/>
    </xf>
    <xf numFmtId="0" fontId="14" fillId="3" borderId="4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167" fontId="14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41" fontId="13" fillId="2" borderId="0" xfId="0" applyNumberFormat="1" applyFont="1" applyFill="1" applyBorder="1" applyAlignment="1">
      <alignment/>
    </xf>
    <xf numFmtId="9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42" fontId="12" fillId="3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16" fillId="4" borderId="0" xfId="0" applyNumberFormat="1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42" fontId="12" fillId="3" borderId="11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44" fontId="10" fillId="3" borderId="9" xfId="0" applyNumberFormat="1" applyFont="1" applyFill="1" applyBorder="1" applyAlignment="1">
      <alignment horizontal="right"/>
    </xf>
    <xf numFmtId="41" fontId="12" fillId="3" borderId="0" xfId="0" applyNumberFormat="1" applyFont="1" applyFill="1" applyBorder="1" applyAlignment="1">
      <alignment horizontal="right"/>
    </xf>
    <xf numFmtId="44" fontId="12" fillId="3" borderId="0" xfId="0" applyNumberFormat="1" applyFont="1" applyFill="1" applyBorder="1" applyAlignment="1">
      <alignment horizontal="right"/>
    </xf>
    <xf numFmtId="8" fontId="12" fillId="3" borderId="0" xfId="0" applyNumberFormat="1" applyFont="1" applyFill="1" applyBorder="1" applyAlignment="1">
      <alignment horizontal="right"/>
    </xf>
    <xf numFmtId="8" fontId="12" fillId="3" borderId="0" xfId="0" applyNumberFormat="1" applyFont="1" applyFill="1" applyBorder="1" applyAlignment="1">
      <alignment horizontal="center"/>
    </xf>
    <xf numFmtId="38" fontId="13" fillId="2" borderId="0" xfId="0" applyNumberFormat="1" applyFont="1" applyFill="1" applyBorder="1" applyAlignment="1">
      <alignment/>
    </xf>
    <xf numFmtId="6" fontId="13" fillId="2" borderId="0" xfId="0" applyNumberFormat="1" applyFont="1" applyFill="1" applyBorder="1" applyAlignment="1">
      <alignment/>
    </xf>
    <xf numFmtId="44" fontId="6" fillId="3" borderId="0" xfId="0" applyNumberFormat="1" applyFont="1" applyFill="1" applyBorder="1" applyAlignment="1">
      <alignment horizontal="right"/>
    </xf>
    <xf numFmtId="9" fontId="13" fillId="2" borderId="0" xfId="19" applyFont="1" applyFill="1" applyBorder="1" applyAlignment="1">
      <alignment/>
    </xf>
    <xf numFmtId="209" fontId="13" fillId="2" borderId="0" xfId="0" applyNumberFormat="1" applyFont="1" applyFill="1" applyBorder="1" applyAlignment="1">
      <alignment/>
    </xf>
    <xf numFmtId="10" fontId="13" fillId="2" borderId="0" xfId="19" applyNumberFormat="1" applyFont="1" applyFill="1" applyBorder="1" applyAlignment="1">
      <alignment/>
    </xf>
    <xf numFmtId="10" fontId="13" fillId="2" borderId="0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42" fontId="12" fillId="3" borderId="11" xfId="0" applyNumberFormat="1" applyFont="1" applyFill="1" applyBorder="1" applyAlignment="1">
      <alignment horizontal="right"/>
    </xf>
    <xf numFmtId="187" fontId="12" fillId="3" borderId="11" xfId="0" applyNumberFormat="1" applyFont="1" applyFill="1" applyBorder="1" applyAlignment="1">
      <alignment horizontal="right"/>
    </xf>
    <xf numFmtId="10" fontId="10" fillId="3" borderId="9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92" customWidth="1"/>
    <col min="4" max="4" width="42.57421875" style="92" customWidth="1"/>
    <col min="5" max="16384" width="9.140625" style="92" customWidth="1"/>
  </cols>
  <sheetData>
    <row r="1" spans="1:29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2.7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2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2.7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2.7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59.25">
      <c r="A12" s="90"/>
      <c r="B12" s="90"/>
      <c r="C12" s="90"/>
      <c r="D12" s="93" t="s">
        <v>0</v>
      </c>
      <c r="E12" s="90"/>
      <c r="F12" s="94"/>
      <c r="G12" s="90"/>
      <c r="H12" s="90"/>
      <c r="I12" s="90"/>
      <c r="J12" s="90"/>
      <c r="K12" s="90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2.7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>
      <c r="A16" s="90"/>
      <c r="B16" s="90"/>
      <c r="C16" s="90"/>
      <c r="D16" s="95"/>
      <c r="E16" s="90"/>
      <c r="F16" s="90"/>
      <c r="G16" s="90"/>
      <c r="H16" s="90"/>
      <c r="I16" s="90"/>
      <c r="J16" s="90"/>
      <c r="K16" s="90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.75">
      <c r="A17" s="90"/>
      <c r="B17" s="90"/>
      <c r="C17" s="90"/>
      <c r="D17" s="96" t="s">
        <v>57</v>
      </c>
      <c r="E17" s="90"/>
      <c r="F17" s="90"/>
      <c r="G17" s="90"/>
      <c r="H17" s="90"/>
      <c r="I17" s="90"/>
      <c r="J17" s="90"/>
      <c r="K17" s="90"/>
      <c r="L17" s="90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.75">
      <c r="A18" s="90"/>
      <c r="B18" s="90"/>
      <c r="C18" s="90"/>
      <c r="D18" s="97" t="s">
        <v>58</v>
      </c>
      <c r="E18" s="90"/>
      <c r="F18" s="90"/>
      <c r="G18" s="90"/>
      <c r="H18" s="90"/>
      <c r="I18" s="90"/>
      <c r="J18" s="90"/>
      <c r="K18" s="90"/>
      <c r="L18" s="90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.75">
      <c r="A19" s="90"/>
      <c r="B19" s="90"/>
      <c r="C19" s="90"/>
      <c r="D19" s="98" t="s">
        <v>59</v>
      </c>
      <c r="E19" s="90"/>
      <c r="F19" s="90"/>
      <c r="G19" s="90"/>
      <c r="H19" s="90"/>
      <c r="I19" s="90"/>
      <c r="J19" s="90"/>
      <c r="K19" s="90"/>
      <c r="L19" s="90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.75">
      <c r="A20" s="90"/>
      <c r="B20" s="90"/>
      <c r="C20" s="90"/>
      <c r="D20" s="99" t="s">
        <v>60</v>
      </c>
      <c r="E20" s="90"/>
      <c r="F20" s="90"/>
      <c r="G20" s="90"/>
      <c r="H20" s="90"/>
      <c r="I20" s="90"/>
      <c r="J20" s="90"/>
      <c r="K20" s="90"/>
      <c r="L20" s="90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.75">
      <c r="A21" s="90"/>
      <c r="B21" s="90"/>
      <c r="C21" s="90"/>
      <c r="D21" s="100" t="s">
        <v>61</v>
      </c>
      <c r="E21" s="90"/>
      <c r="F21" s="90"/>
      <c r="G21" s="90"/>
      <c r="H21" s="90"/>
      <c r="I21" s="90"/>
      <c r="J21" s="90"/>
      <c r="K21" s="90"/>
      <c r="L21" s="90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>
      <c r="A22" s="90"/>
      <c r="B22" s="90"/>
      <c r="C22" s="90"/>
      <c r="D22" s="95"/>
      <c r="E22" s="90"/>
      <c r="F22" s="90"/>
      <c r="G22" s="90"/>
      <c r="H22" s="90"/>
      <c r="I22" s="90"/>
      <c r="J22" s="90"/>
      <c r="K22" s="90"/>
      <c r="L22" s="90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2.7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2.7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2.7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2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2.7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ht="12.7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1:29" ht="12.7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</row>
    <row r="31" spans="1:29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spans="1:29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</row>
    <row r="33" spans="1:29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</row>
    <row r="34" spans="1:29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5" spans="1:29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</row>
    <row r="36" spans="1:29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</row>
    <row r="37" spans="1:29" ht="12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</row>
    <row r="38" spans="1:29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</row>
    <row r="39" spans="1:29" ht="12.7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spans="1:12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2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12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ht="12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12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12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1:12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1:12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1:12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1:12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12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1:12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1:12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1:12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1:12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1:12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1:12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1:12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1:12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1:12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1:12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1:12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1:12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1:12" ht="12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1:12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1:12" ht="12.7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1:12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1:12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1:12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1:12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1:12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1:12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1:12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1:12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1:12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1:12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1:12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1:12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1:12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1:12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1:12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1:12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1:12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1:12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1:12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1:12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1:12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1:12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1:12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H26"/>
  <sheetViews>
    <sheetView workbookViewId="0" topLeftCell="A1">
      <selection activeCell="D7" sqref="D7"/>
    </sheetView>
  </sheetViews>
  <sheetFormatPr defaultColWidth="9.140625" defaultRowHeight="12.75"/>
  <cols>
    <col min="2" max="2" width="3.140625" style="0" customWidth="1"/>
    <col min="3" max="3" width="26.28125" style="0" bestFit="1" customWidth="1"/>
    <col min="4" max="4" width="18.140625" style="0" customWidth="1"/>
    <col min="5" max="5" width="3.140625" style="0" customWidth="1"/>
    <col min="6" max="6" width="17.8515625" style="0" bestFit="1" customWidth="1"/>
    <col min="7" max="7" width="19.8515625" style="0" bestFit="1" customWidth="1"/>
    <col min="8" max="8" width="3.140625" style="0" customWidth="1"/>
  </cols>
  <sheetData>
    <row r="1" ht="18">
      <c r="C1" s="1" t="s">
        <v>0</v>
      </c>
    </row>
    <row r="2" ht="15.75" customHeight="1">
      <c r="C2" s="3" t="s">
        <v>14</v>
      </c>
    </row>
    <row r="3" ht="15.75" customHeight="1"/>
    <row r="4" ht="15.75" customHeight="1">
      <c r="C4" s="2" t="s">
        <v>1</v>
      </c>
    </row>
    <row r="5" ht="15.75" customHeight="1" thickBot="1"/>
    <row r="6" spans="2:5" ht="15.75" customHeight="1">
      <c r="B6" s="5"/>
      <c r="C6" s="6"/>
      <c r="D6" s="6"/>
      <c r="E6" s="7"/>
    </row>
    <row r="7" spans="2:5" ht="15.75" customHeight="1">
      <c r="B7" s="8"/>
      <c r="C7" s="13" t="s">
        <v>7</v>
      </c>
      <c r="D7" s="75"/>
      <c r="E7" s="9"/>
    </row>
    <row r="8" spans="2:5" ht="15.75" customHeight="1">
      <c r="B8" s="8"/>
      <c r="C8" s="13" t="s">
        <v>8</v>
      </c>
      <c r="D8" s="29"/>
      <c r="E8" s="9"/>
    </row>
    <row r="9" spans="2:5" ht="15.75" customHeight="1" thickBot="1">
      <c r="B9" s="10"/>
      <c r="C9" s="11"/>
      <c r="D9" s="11"/>
      <c r="E9" s="12"/>
    </row>
    <row r="10" ht="15.75" customHeight="1"/>
    <row r="11" ht="15.75" customHeight="1">
      <c r="C11" s="2" t="s">
        <v>2</v>
      </c>
    </row>
    <row r="12" ht="15.75" customHeight="1" thickBot="1"/>
    <row r="13" spans="2:8" ht="15.75" customHeight="1">
      <c r="B13" s="15"/>
      <c r="C13" s="16"/>
      <c r="D13" s="16"/>
      <c r="E13" s="16"/>
      <c r="F13" s="16"/>
      <c r="G13" s="16"/>
      <c r="H13" s="17"/>
    </row>
    <row r="14" spans="2:8" ht="15.75" customHeight="1">
      <c r="B14" s="81" t="s">
        <v>12</v>
      </c>
      <c r="C14" s="82" t="s">
        <v>9</v>
      </c>
      <c r="D14" s="83" t="s">
        <v>11</v>
      </c>
      <c r="E14" s="84"/>
      <c r="F14" s="82" t="s">
        <v>3</v>
      </c>
      <c r="G14" s="82" t="s">
        <v>10</v>
      </c>
      <c r="H14" s="21"/>
    </row>
    <row r="15" spans="2:8" ht="15.75" customHeight="1">
      <c r="B15" s="64">
        <v>1</v>
      </c>
      <c r="C15" s="80">
        <f>D7</f>
        <v>0</v>
      </c>
      <c r="D15" s="79">
        <v>0.1429</v>
      </c>
      <c r="E15" s="67"/>
      <c r="F15" s="80">
        <f>C15*D15</f>
        <v>0</v>
      </c>
      <c r="G15" s="80">
        <f>C15-F15</f>
        <v>0</v>
      </c>
      <c r="H15" s="22"/>
    </row>
    <row r="16" spans="2:8" ht="15.75" customHeight="1">
      <c r="B16" s="64">
        <v>2</v>
      </c>
      <c r="C16" s="78">
        <f aca="true" t="shared" si="0" ref="C16:C22">G15</f>
        <v>0</v>
      </c>
      <c r="D16" s="79">
        <v>0.2449</v>
      </c>
      <c r="E16" s="68"/>
      <c r="F16" s="78">
        <f>C15*D16</f>
        <v>0</v>
      </c>
      <c r="G16" s="78">
        <f>C16-F16</f>
        <v>0</v>
      </c>
      <c r="H16" s="21"/>
    </row>
    <row r="17" spans="2:8" ht="15.75" customHeight="1">
      <c r="B17" s="64">
        <v>3</v>
      </c>
      <c r="C17" s="78">
        <f t="shared" si="0"/>
        <v>0</v>
      </c>
      <c r="D17" s="79">
        <v>0.1749</v>
      </c>
      <c r="E17" s="68"/>
      <c r="F17" s="78">
        <f>C15*D17</f>
        <v>0</v>
      </c>
      <c r="G17" s="78">
        <f>C17-F17</f>
        <v>0</v>
      </c>
      <c r="H17" s="21"/>
    </row>
    <row r="18" spans="2:8" ht="15.75" customHeight="1">
      <c r="B18" s="64">
        <v>4</v>
      </c>
      <c r="C18" s="78">
        <f t="shared" si="0"/>
        <v>0</v>
      </c>
      <c r="D18" s="79">
        <v>0.1249</v>
      </c>
      <c r="E18" s="68"/>
      <c r="F18" s="78">
        <f>C15*D18</f>
        <v>0</v>
      </c>
      <c r="G18" s="78">
        <f>G17-F18</f>
        <v>0</v>
      </c>
      <c r="H18" s="21"/>
    </row>
    <row r="19" spans="2:8" ht="15.75" customHeight="1">
      <c r="B19" s="64">
        <v>5</v>
      </c>
      <c r="C19" s="78">
        <f t="shared" si="0"/>
        <v>0</v>
      </c>
      <c r="D19" s="79">
        <v>0.0893</v>
      </c>
      <c r="E19" s="68"/>
      <c r="F19" s="78">
        <f>C15*D19</f>
        <v>0</v>
      </c>
      <c r="G19" s="78">
        <f>G18-F19</f>
        <v>0</v>
      </c>
      <c r="H19" s="21"/>
    </row>
    <row r="20" spans="2:8" ht="15.75" customHeight="1">
      <c r="B20" s="64">
        <v>6</v>
      </c>
      <c r="C20" s="78">
        <f t="shared" si="0"/>
        <v>0</v>
      </c>
      <c r="D20" s="79">
        <v>0.0893</v>
      </c>
      <c r="E20" s="68"/>
      <c r="F20" s="78">
        <f>C15*D20</f>
        <v>0</v>
      </c>
      <c r="G20" s="78">
        <f>G19-F20</f>
        <v>0</v>
      </c>
      <c r="H20" s="21"/>
    </row>
    <row r="21" spans="2:8" ht="15.75" customHeight="1">
      <c r="B21" s="64">
        <v>7</v>
      </c>
      <c r="C21" s="78">
        <f t="shared" si="0"/>
        <v>0</v>
      </c>
      <c r="D21" s="79">
        <v>0.0893</v>
      </c>
      <c r="E21" s="68"/>
      <c r="F21" s="78">
        <f>C15*D21</f>
        <v>0</v>
      </c>
      <c r="G21" s="78">
        <f>G20-F21</f>
        <v>0</v>
      </c>
      <c r="H21" s="21"/>
    </row>
    <row r="22" spans="2:8" ht="15.75" customHeight="1">
      <c r="B22" s="64">
        <v>8</v>
      </c>
      <c r="C22" s="78">
        <f t="shared" si="0"/>
        <v>0</v>
      </c>
      <c r="D22" s="79">
        <v>0.0445</v>
      </c>
      <c r="E22" s="68"/>
      <c r="F22" s="78">
        <f>C15*D22</f>
        <v>0</v>
      </c>
      <c r="G22" s="78">
        <f>G21-F22</f>
        <v>0</v>
      </c>
      <c r="H22" s="21"/>
    </row>
    <row r="23" spans="2:8" ht="15.75" customHeight="1" thickBot="1">
      <c r="B23" s="23"/>
      <c r="C23" s="24"/>
      <c r="D23" s="24"/>
      <c r="E23" s="24"/>
      <c r="F23" s="24"/>
      <c r="G23" s="24"/>
      <c r="H23" s="25"/>
    </row>
    <row r="24" spans="2:8" ht="15.75" customHeight="1">
      <c r="B24" s="14"/>
      <c r="C24" s="14"/>
      <c r="D24" s="14"/>
      <c r="E24" s="14"/>
      <c r="F24" s="14"/>
      <c r="G24" s="14"/>
      <c r="H24" s="14"/>
    </row>
    <row r="25" ht="15.75" customHeight="1"/>
    <row r="26" ht="15.75" customHeight="1">
      <c r="D26" s="26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H27"/>
  <sheetViews>
    <sheetView workbookViewId="0" topLeftCell="A1">
      <selection activeCell="D7" sqref="D7:D11"/>
    </sheetView>
  </sheetViews>
  <sheetFormatPr defaultColWidth="9.140625" defaultRowHeight="12.75"/>
  <cols>
    <col min="2" max="2" width="3.140625" style="0" customWidth="1"/>
    <col min="3" max="3" width="26.28125" style="0" bestFit="1" customWidth="1"/>
    <col min="4" max="4" width="18.140625" style="0" customWidth="1"/>
    <col min="5" max="5" width="3.140625" style="0" customWidth="1"/>
    <col min="6" max="6" width="17.8515625" style="0" bestFit="1" customWidth="1"/>
    <col min="7" max="7" width="19.8515625" style="0" bestFit="1" customWidth="1"/>
    <col min="8" max="8" width="3.140625" style="0" customWidth="1"/>
  </cols>
  <sheetData>
    <row r="1" ht="18">
      <c r="C1" s="1" t="s">
        <v>0</v>
      </c>
    </row>
    <row r="2" ht="15">
      <c r="C2" s="3" t="s">
        <v>13</v>
      </c>
    </row>
    <row r="4" ht="15">
      <c r="C4" s="2" t="s">
        <v>1</v>
      </c>
    </row>
    <row r="5" ht="13.5" thickBot="1"/>
    <row r="6" spans="2:5" ht="12.75">
      <c r="B6" s="5"/>
      <c r="C6" s="6"/>
      <c r="D6" s="6"/>
      <c r="E6" s="7"/>
    </row>
    <row r="7" spans="2:5" ht="15">
      <c r="B7" s="8"/>
      <c r="C7" s="13" t="s">
        <v>7</v>
      </c>
      <c r="D7" s="75"/>
      <c r="E7" s="9"/>
    </row>
    <row r="8" spans="2:5" ht="15">
      <c r="B8" s="8"/>
      <c r="C8" s="13" t="s">
        <v>30</v>
      </c>
      <c r="D8" s="75"/>
      <c r="E8" s="9"/>
    </row>
    <row r="9" spans="2:5" ht="15">
      <c r="B9" s="8"/>
      <c r="C9" s="13" t="s">
        <v>4</v>
      </c>
      <c r="D9" s="74"/>
      <c r="E9" s="9"/>
    </row>
    <row r="10" spans="2:5" ht="15">
      <c r="B10" s="8"/>
      <c r="C10" s="13" t="s">
        <v>18</v>
      </c>
      <c r="D10" s="85"/>
      <c r="E10" s="9"/>
    </row>
    <row r="11" spans="2:5" ht="15">
      <c r="B11" s="8"/>
      <c r="C11" s="13" t="s">
        <v>16</v>
      </c>
      <c r="D11" s="85"/>
      <c r="E11" s="9"/>
    </row>
    <row r="12" spans="2:5" ht="13.5" thickBot="1">
      <c r="B12" s="10"/>
      <c r="C12" s="11"/>
      <c r="D12" s="11"/>
      <c r="E12" s="12"/>
    </row>
    <row r="14" ht="15">
      <c r="C14" s="2" t="s">
        <v>2</v>
      </c>
    </row>
    <row r="15" ht="13.5" thickBot="1"/>
    <row r="16" spans="2:8" ht="12.75">
      <c r="B16" s="15"/>
      <c r="C16" s="16"/>
      <c r="D16" s="16"/>
      <c r="E16" s="17"/>
      <c r="F16" s="30"/>
      <c r="G16" s="30"/>
      <c r="H16" s="30"/>
    </row>
    <row r="17" spans="2:8" ht="15">
      <c r="B17" s="18"/>
      <c r="C17" s="19" t="s">
        <v>15</v>
      </c>
      <c r="D17" s="70" t="e">
        <f>D7-(D11/D10)*D7</f>
        <v>#DIV/0!</v>
      </c>
      <c r="E17" s="21"/>
      <c r="F17" s="31"/>
      <c r="G17" s="31"/>
      <c r="H17" s="30"/>
    </row>
    <row r="18" spans="2:8" ht="15">
      <c r="B18" s="18"/>
      <c r="C18" s="33"/>
      <c r="D18" s="34"/>
      <c r="E18" s="21"/>
      <c r="F18" s="35"/>
      <c r="G18" s="35"/>
      <c r="H18" s="30"/>
    </row>
    <row r="19" spans="2:8" ht="15.75">
      <c r="B19" s="18"/>
      <c r="C19" s="33" t="s">
        <v>17</v>
      </c>
      <c r="D19" s="66" t="e">
        <f>D8+(D17-D8)*(D9)</f>
        <v>#DIV/0!</v>
      </c>
      <c r="E19" s="21"/>
      <c r="F19" s="35"/>
      <c r="G19" s="35"/>
      <c r="H19" s="30"/>
    </row>
    <row r="20" spans="2:8" ht="15.75" thickBot="1">
      <c r="B20" s="23"/>
      <c r="C20" s="39"/>
      <c r="D20" s="40"/>
      <c r="E20" s="41"/>
      <c r="F20" s="35"/>
      <c r="G20" s="35"/>
      <c r="H20" s="30"/>
    </row>
    <row r="21" spans="2:8" ht="15">
      <c r="B21" s="30"/>
      <c r="C21" s="36"/>
      <c r="D21" s="37"/>
      <c r="E21" s="38"/>
      <c r="F21" s="35"/>
      <c r="G21" s="35"/>
      <c r="H21" s="30"/>
    </row>
    <row r="22" spans="2:8" ht="15">
      <c r="B22" s="30"/>
      <c r="C22" s="36"/>
      <c r="D22" s="37"/>
      <c r="E22" s="38"/>
      <c r="F22" s="35"/>
      <c r="G22" s="35"/>
      <c r="H22" s="30"/>
    </row>
    <row r="23" spans="2:8" ht="15">
      <c r="B23" s="30"/>
      <c r="C23" s="36"/>
      <c r="D23" s="37"/>
      <c r="E23" s="38"/>
      <c r="F23" s="35"/>
      <c r="G23" s="35"/>
      <c r="H23" s="30"/>
    </row>
    <row r="24" spans="2:8" ht="12.75">
      <c r="B24" s="30"/>
      <c r="C24" s="30"/>
      <c r="D24" s="30"/>
      <c r="E24" s="30"/>
      <c r="F24" s="30"/>
      <c r="G24" s="30"/>
      <c r="H24" s="30"/>
    </row>
    <row r="25" spans="2:8" ht="12.75">
      <c r="B25" s="14"/>
      <c r="C25" s="14"/>
      <c r="D25" s="14"/>
      <c r="E25" s="14"/>
      <c r="F25" s="14"/>
      <c r="G25" s="14"/>
      <c r="H25" s="14"/>
    </row>
    <row r="27" ht="12.75">
      <c r="D27" s="26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1:H30"/>
  <sheetViews>
    <sheetView workbookViewId="0" topLeftCell="A1">
      <selection activeCell="D7" sqref="D7:D12"/>
    </sheetView>
  </sheetViews>
  <sheetFormatPr defaultColWidth="9.140625" defaultRowHeight="12.75"/>
  <cols>
    <col min="2" max="2" width="3.140625" style="0" customWidth="1"/>
    <col min="3" max="3" width="26.28125" style="0" bestFit="1" customWidth="1"/>
    <col min="4" max="4" width="18.140625" style="0" customWidth="1"/>
    <col min="5" max="5" width="3.140625" style="0" customWidth="1"/>
    <col min="6" max="6" width="17.8515625" style="0" bestFit="1" customWidth="1"/>
    <col min="7" max="7" width="19.8515625" style="0" bestFit="1" customWidth="1"/>
    <col min="8" max="8" width="3.140625" style="0" customWidth="1"/>
  </cols>
  <sheetData>
    <row r="1" ht="15.75" customHeight="1">
      <c r="C1" s="1" t="s">
        <v>0</v>
      </c>
    </row>
    <row r="2" ht="15.75" customHeight="1">
      <c r="C2" s="3" t="s">
        <v>19</v>
      </c>
    </row>
    <row r="3" ht="15.75" customHeight="1"/>
    <row r="4" ht="15.75" customHeight="1">
      <c r="C4" s="2" t="s">
        <v>1</v>
      </c>
    </row>
    <row r="5" ht="15.75" customHeight="1" thickBot="1">
      <c r="G5" s="43"/>
    </row>
    <row r="6" spans="2:7" ht="15.75" customHeight="1">
      <c r="B6" s="5"/>
      <c r="C6" s="6"/>
      <c r="D6" s="6"/>
      <c r="E6" s="7"/>
      <c r="F6" s="14"/>
      <c r="G6" s="14"/>
    </row>
    <row r="7" spans="2:7" ht="15.75" customHeight="1">
      <c r="B7" s="8"/>
      <c r="C7" s="13" t="s">
        <v>20</v>
      </c>
      <c r="D7" s="75"/>
      <c r="E7" s="9"/>
      <c r="F7" s="14"/>
      <c r="G7" s="14"/>
    </row>
    <row r="8" spans="2:7" ht="15.75" customHeight="1">
      <c r="B8" s="8"/>
      <c r="C8" s="13" t="s">
        <v>21</v>
      </c>
      <c r="D8" s="75"/>
      <c r="E8" s="9"/>
      <c r="F8" s="14"/>
      <c r="G8" s="14"/>
    </row>
    <row r="9" spans="2:7" ht="15.75" customHeight="1">
      <c r="B9" s="8"/>
      <c r="C9" s="13" t="s">
        <v>7</v>
      </c>
      <c r="D9" s="75"/>
      <c r="E9" s="9"/>
      <c r="F9" s="14"/>
      <c r="G9" s="14"/>
    </row>
    <row r="10" spans="2:7" ht="15.75" customHeight="1">
      <c r="B10" s="8"/>
      <c r="C10" s="13" t="s">
        <v>4</v>
      </c>
      <c r="D10" s="86"/>
      <c r="E10" s="9"/>
      <c r="F10" s="44"/>
      <c r="G10" s="44"/>
    </row>
    <row r="11" spans="2:7" ht="15.75" customHeight="1">
      <c r="B11" s="8"/>
      <c r="C11" s="13" t="s">
        <v>31</v>
      </c>
      <c r="D11" s="76"/>
      <c r="E11" s="42"/>
      <c r="F11" s="45"/>
      <c r="G11" s="45"/>
    </row>
    <row r="12" spans="2:7" ht="15.75" customHeight="1">
      <c r="B12" s="8"/>
      <c r="C12" s="13" t="s">
        <v>22</v>
      </c>
      <c r="D12" s="87"/>
      <c r="E12" s="42"/>
      <c r="F12" s="45"/>
      <c r="G12" s="45"/>
    </row>
    <row r="13" spans="2:7" ht="15.75" customHeight="1">
      <c r="B13" s="8"/>
      <c r="C13" s="13"/>
      <c r="D13" s="32"/>
      <c r="E13" s="42"/>
      <c r="F13" s="45"/>
      <c r="G13" s="45"/>
    </row>
    <row r="14" spans="2:7" ht="15.75" customHeight="1" thickBot="1">
      <c r="B14" s="10"/>
      <c r="C14" s="11"/>
      <c r="D14" s="11"/>
      <c r="E14" s="12"/>
      <c r="F14" s="46"/>
      <c r="G14" s="14"/>
    </row>
    <row r="15" ht="15.75" customHeight="1"/>
    <row r="16" ht="15.75" customHeight="1">
      <c r="C16" s="2" t="s">
        <v>2</v>
      </c>
    </row>
    <row r="17" ht="15.75" customHeight="1" thickBot="1"/>
    <row r="18" spans="2:8" ht="15.75" customHeight="1">
      <c r="B18" s="15"/>
      <c r="C18" s="16"/>
      <c r="D18" s="16"/>
      <c r="E18" s="17"/>
      <c r="F18" s="30"/>
      <c r="G18" s="30"/>
      <c r="H18" s="30"/>
    </row>
    <row r="19" spans="2:8" ht="15.75" customHeight="1">
      <c r="B19" s="18"/>
      <c r="C19" s="19" t="s">
        <v>6</v>
      </c>
      <c r="D19" s="66" t="e">
        <f>(D8-D9)*(1-D10)+D10*(D7/D12)</f>
        <v>#DIV/0!</v>
      </c>
      <c r="E19" s="21"/>
      <c r="F19" s="31"/>
      <c r="G19" s="31"/>
      <c r="H19" s="30"/>
    </row>
    <row r="20" spans="2:8" ht="15.75" customHeight="1" thickBot="1">
      <c r="B20" s="23"/>
      <c r="C20" s="39"/>
      <c r="D20" s="49"/>
      <c r="E20" s="50"/>
      <c r="F20" s="35"/>
      <c r="G20" s="35"/>
      <c r="H20" s="31"/>
    </row>
    <row r="21" spans="2:8" ht="15.75" customHeight="1">
      <c r="B21" s="30"/>
      <c r="C21" s="35"/>
      <c r="D21" s="47"/>
      <c r="E21" s="30"/>
      <c r="F21" s="35"/>
      <c r="G21" s="35"/>
      <c r="H21" s="30"/>
    </row>
    <row r="22" spans="2:8" ht="15.75" customHeight="1">
      <c r="B22" s="30"/>
      <c r="C22" s="35"/>
      <c r="D22" s="48"/>
      <c r="E22" s="30"/>
      <c r="F22" s="35"/>
      <c r="G22" s="35"/>
      <c r="H22" s="30"/>
    </row>
    <row r="23" spans="2:8" ht="15.75" customHeight="1">
      <c r="B23" s="30"/>
      <c r="C23" s="36"/>
      <c r="D23" s="37"/>
      <c r="E23" s="38"/>
      <c r="F23" s="35"/>
      <c r="G23" s="35"/>
      <c r="H23" s="30"/>
    </row>
    <row r="24" spans="2:8" ht="15.75" customHeight="1">
      <c r="B24" s="30"/>
      <c r="C24" s="36"/>
      <c r="D24" s="37"/>
      <c r="E24" s="38"/>
      <c r="F24" s="35"/>
      <c r="G24" s="35"/>
      <c r="H24" s="30"/>
    </row>
    <row r="25" spans="2:8" ht="15.75" customHeight="1">
      <c r="B25" s="30"/>
      <c r="C25" s="36"/>
      <c r="D25" s="37"/>
      <c r="E25" s="38"/>
      <c r="F25" s="35"/>
      <c r="G25" s="35"/>
      <c r="H25" s="30"/>
    </row>
    <row r="26" spans="2:8" ht="15.75" customHeight="1">
      <c r="B26" s="30"/>
      <c r="C26" s="36"/>
      <c r="D26" s="37"/>
      <c r="E26" s="38"/>
      <c r="F26" s="35"/>
      <c r="G26" s="35"/>
      <c r="H26" s="30"/>
    </row>
    <row r="27" spans="2:8" ht="15.75" customHeight="1">
      <c r="B27" s="30"/>
      <c r="C27" s="30"/>
      <c r="D27" s="30"/>
      <c r="E27" s="30"/>
      <c r="F27" s="30"/>
      <c r="G27" s="30"/>
      <c r="H27" s="30"/>
    </row>
    <row r="28" spans="2:8" ht="15.75" customHeight="1">
      <c r="B28" s="14"/>
      <c r="C28" s="14"/>
      <c r="D28" s="14"/>
      <c r="E28" s="14"/>
      <c r="F28" s="14"/>
      <c r="G28" s="14"/>
      <c r="H28" s="14"/>
    </row>
    <row r="29" ht="15.75" customHeight="1"/>
    <row r="30" ht="15.75" customHeight="1">
      <c r="D30" s="26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B1:I29"/>
  <sheetViews>
    <sheetView workbookViewId="0" topLeftCell="A1">
      <selection activeCell="D7" sqref="D7:D14"/>
    </sheetView>
  </sheetViews>
  <sheetFormatPr defaultColWidth="9.140625" defaultRowHeight="12.75"/>
  <cols>
    <col min="2" max="2" width="3.140625" style="0" customWidth="1"/>
    <col min="3" max="3" width="28.421875" style="0" bestFit="1" customWidth="1"/>
    <col min="4" max="4" width="18.140625" style="0" customWidth="1"/>
    <col min="5" max="5" width="3.140625" style="0" customWidth="1"/>
    <col min="8" max="8" width="3.140625" style="0" customWidth="1"/>
  </cols>
  <sheetData>
    <row r="1" ht="18">
      <c r="C1" s="1" t="s">
        <v>0</v>
      </c>
    </row>
    <row r="2" ht="15.75" customHeight="1">
      <c r="C2" s="3" t="s">
        <v>27</v>
      </c>
    </row>
    <row r="3" ht="15.75" customHeight="1"/>
    <row r="4" ht="15.75" customHeight="1">
      <c r="C4" s="2" t="s">
        <v>1</v>
      </c>
    </row>
    <row r="5" ht="15.75" customHeight="1" thickBot="1"/>
    <row r="6" spans="2:5" ht="15.75" customHeight="1">
      <c r="B6" s="5"/>
      <c r="C6" s="6"/>
      <c r="D6" s="6"/>
      <c r="E6" s="7"/>
    </row>
    <row r="7" spans="2:5" ht="15.75" customHeight="1">
      <c r="B7" s="8"/>
      <c r="C7" s="13" t="s">
        <v>65</v>
      </c>
      <c r="D7" s="75" t="s">
        <v>94</v>
      </c>
      <c r="E7" s="9"/>
    </row>
    <row r="8" spans="2:5" ht="15.75" customHeight="1">
      <c r="B8" s="8"/>
      <c r="C8" s="13" t="s">
        <v>28</v>
      </c>
      <c r="D8" s="75"/>
      <c r="E8" s="9"/>
    </row>
    <row r="9" spans="2:7" ht="15.75" customHeight="1">
      <c r="B9" s="8"/>
      <c r="C9" s="13" t="s">
        <v>56</v>
      </c>
      <c r="D9" s="75"/>
      <c r="E9" s="9"/>
      <c r="G9" s="52"/>
    </row>
    <row r="10" spans="2:5" ht="15.75" customHeight="1">
      <c r="B10" s="8"/>
      <c r="C10" s="13" t="s">
        <v>30</v>
      </c>
      <c r="D10" s="75"/>
      <c r="E10" s="9"/>
    </row>
    <row r="11" spans="2:5" ht="15.75" customHeight="1">
      <c r="B11" s="8"/>
      <c r="C11" s="13" t="s">
        <v>4</v>
      </c>
      <c r="D11" s="74"/>
      <c r="E11" s="9"/>
    </row>
    <row r="12" spans="2:9" ht="15.75" customHeight="1">
      <c r="B12" s="8"/>
      <c r="C12" s="13" t="s">
        <v>29</v>
      </c>
      <c r="D12" s="74"/>
      <c r="E12" s="9"/>
      <c r="I12" s="53"/>
    </row>
    <row r="13" spans="2:5" ht="15.75" customHeight="1">
      <c r="B13" s="8"/>
      <c r="C13" s="13" t="s">
        <v>31</v>
      </c>
      <c r="D13" s="88"/>
      <c r="E13" s="9"/>
    </row>
    <row r="14" spans="2:5" ht="15.75" customHeight="1">
      <c r="B14" s="8"/>
      <c r="C14" s="13" t="s">
        <v>33</v>
      </c>
      <c r="D14" s="88"/>
      <c r="E14" s="9"/>
    </row>
    <row r="15" spans="2:5" ht="15.75" customHeight="1">
      <c r="B15" s="8"/>
      <c r="C15" s="13"/>
      <c r="D15" s="29"/>
      <c r="E15" s="9"/>
    </row>
    <row r="16" spans="2:5" ht="15.75" customHeight="1" thickBot="1">
      <c r="B16" s="10"/>
      <c r="C16" s="11"/>
      <c r="D16" s="11"/>
      <c r="E16" s="12"/>
    </row>
    <row r="17" ht="15.75" customHeight="1"/>
    <row r="18" ht="15.75" customHeight="1">
      <c r="C18" s="2" t="s">
        <v>2</v>
      </c>
    </row>
    <row r="19" ht="15.75" customHeight="1" thickBot="1"/>
    <row r="20" spans="2:8" ht="15.75" customHeight="1">
      <c r="B20" s="15"/>
      <c r="C20" s="16"/>
      <c r="D20" s="16"/>
      <c r="E20" s="17"/>
      <c r="F20" s="30"/>
      <c r="G20" s="30"/>
      <c r="H20" s="30"/>
    </row>
    <row r="21" spans="2:8" ht="15.75" customHeight="1">
      <c r="B21" s="18"/>
      <c r="C21" s="19" t="s">
        <v>34</v>
      </c>
      <c r="D21" s="70" t="e">
        <f>D7/D14</f>
        <v>#VALUE!</v>
      </c>
      <c r="E21" s="21"/>
      <c r="F21" s="30"/>
      <c r="G21" s="30"/>
      <c r="H21" s="30"/>
    </row>
    <row r="22" spans="2:8" ht="15.75" customHeight="1">
      <c r="B22" s="18"/>
      <c r="C22" s="19" t="s">
        <v>26</v>
      </c>
      <c r="D22" s="70">
        <f>D10*(1-D11)</f>
        <v>0</v>
      </c>
      <c r="E22" s="22"/>
      <c r="F22" s="30"/>
      <c r="G22" s="30"/>
      <c r="H22" s="31"/>
    </row>
    <row r="23" spans="2:8" ht="15.75" customHeight="1">
      <c r="B23" s="18"/>
      <c r="C23" s="19" t="s">
        <v>6</v>
      </c>
      <c r="D23" s="70" t="e">
        <f>D8*(1-D11)+D11*D21</f>
        <v>#VALUE!</v>
      </c>
      <c r="E23" s="21"/>
      <c r="F23" s="30"/>
      <c r="G23" s="30"/>
      <c r="H23" s="30"/>
    </row>
    <row r="24" spans="2:8" ht="15.75" customHeight="1">
      <c r="B24" s="18"/>
      <c r="C24" s="19"/>
      <c r="D24" s="69"/>
      <c r="E24" s="21"/>
      <c r="F24" s="30"/>
      <c r="G24" s="30"/>
      <c r="H24" s="30"/>
    </row>
    <row r="25" spans="2:8" ht="15.75" customHeight="1">
      <c r="B25" s="18"/>
      <c r="C25" s="19" t="s">
        <v>24</v>
      </c>
      <c r="D25" s="72" t="e">
        <f>((-D7)-D9)+PV(D12,D14,-D23,0,0)+((D22+D9)/(POWER(1+D12,D14)))</f>
        <v>#VALUE!</v>
      </c>
      <c r="E25" s="21"/>
      <c r="F25" s="30"/>
      <c r="G25" s="30"/>
      <c r="H25" s="30"/>
    </row>
    <row r="26" spans="2:8" ht="15.75" customHeight="1" thickBot="1">
      <c r="B26" s="23"/>
      <c r="C26" s="51"/>
      <c r="D26" s="51"/>
      <c r="E26" s="25"/>
      <c r="F26" s="30"/>
      <c r="G26" s="30"/>
      <c r="H26" s="30"/>
    </row>
    <row r="27" spans="2:8" ht="15.75" customHeight="1">
      <c r="B27" s="14"/>
      <c r="C27" s="14"/>
      <c r="D27" s="14"/>
      <c r="E27" s="14"/>
      <c r="F27" s="14"/>
      <c r="G27" s="14"/>
      <c r="H27" s="14"/>
    </row>
    <row r="28" ht="15.75" customHeight="1"/>
    <row r="29" ht="15.75" customHeight="1">
      <c r="D29" s="26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B1:H43"/>
  <sheetViews>
    <sheetView workbookViewId="0" topLeftCell="A1">
      <selection activeCell="D8" sqref="D8:D18"/>
    </sheetView>
  </sheetViews>
  <sheetFormatPr defaultColWidth="9.140625" defaultRowHeight="12.75"/>
  <cols>
    <col min="2" max="2" width="3.140625" style="0" customWidth="1"/>
    <col min="3" max="3" width="28.421875" style="0" bestFit="1" customWidth="1"/>
    <col min="4" max="4" width="18.140625" style="0" customWidth="1"/>
    <col min="5" max="5" width="3.140625" style="0" customWidth="1"/>
    <col min="6" max="7" width="18.140625" style="0" customWidth="1"/>
    <col min="8" max="8" width="3.140625" style="0" customWidth="1"/>
  </cols>
  <sheetData>
    <row r="1" ht="18">
      <c r="C1" s="1" t="s">
        <v>0</v>
      </c>
    </row>
    <row r="2" ht="15.75" customHeight="1">
      <c r="C2" s="3" t="s">
        <v>36</v>
      </c>
    </row>
    <row r="3" ht="15.75" customHeight="1"/>
    <row r="4" ht="15.75" customHeight="1">
      <c r="C4" s="2" t="s">
        <v>1</v>
      </c>
    </row>
    <row r="5" ht="15.75" customHeight="1" thickBot="1"/>
    <row r="6" spans="2:5" ht="15.75" customHeight="1">
      <c r="B6" s="5"/>
      <c r="C6" s="6"/>
      <c r="D6" s="6"/>
      <c r="E6" s="7"/>
    </row>
    <row r="7" spans="2:7" ht="15.75" customHeight="1">
      <c r="B7" s="8"/>
      <c r="C7" s="13" t="s">
        <v>37</v>
      </c>
      <c r="D7" s="4"/>
      <c r="E7" s="9"/>
      <c r="G7" s="52"/>
    </row>
    <row r="8" spans="2:5" ht="15.75" customHeight="1">
      <c r="B8" s="8"/>
      <c r="C8" s="13" t="s">
        <v>38</v>
      </c>
      <c r="D8" s="32"/>
      <c r="E8" s="9"/>
    </row>
    <row r="9" spans="2:5" ht="15.75" customHeight="1">
      <c r="B9" s="8"/>
      <c r="C9" s="13" t="s">
        <v>39</v>
      </c>
      <c r="D9" s="32"/>
      <c r="E9" s="9"/>
    </row>
    <row r="10" spans="2:5" ht="15.75" customHeight="1">
      <c r="B10" s="8"/>
      <c r="C10" s="13" t="s">
        <v>40</v>
      </c>
      <c r="D10" s="59"/>
      <c r="E10" s="9"/>
    </row>
    <row r="11" spans="2:5" ht="15.75" customHeight="1">
      <c r="B11" s="8"/>
      <c r="C11" s="13" t="s">
        <v>41</v>
      </c>
      <c r="D11" s="29"/>
      <c r="E11" s="9"/>
    </row>
    <row r="12" spans="2:5" ht="15.75" customHeight="1">
      <c r="B12" s="8"/>
      <c r="C12" s="13" t="s">
        <v>38</v>
      </c>
      <c r="D12" s="32"/>
      <c r="E12" s="9"/>
    </row>
    <row r="13" spans="2:5" ht="15.75" customHeight="1">
      <c r="B13" s="8"/>
      <c r="C13" s="13" t="s">
        <v>39</v>
      </c>
      <c r="D13" s="32"/>
      <c r="E13" s="9"/>
    </row>
    <row r="14" spans="2:5" ht="15.75" customHeight="1">
      <c r="B14" s="8"/>
      <c r="C14" s="13" t="s">
        <v>40</v>
      </c>
      <c r="D14" s="54"/>
      <c r="E14" s="9"/>
    </row>
    <row r="15" spans="2:5" ht="15.75" customHeight="1">
      <c r="B15" s="8"/>
      <c r="C15" s="13" t="s">
        <v>42</v>
      </c>
      <c r="D15" s="54"/>
      <c r="E15" s="9"/>
    </row>
    <row r="16" spans="2:5" ht="15.75" customHeight="1">
      <c r="B16" s="8"/>
      <c r="C16" s="13" t="s">
        <v>43</v>
      </c>
      <c r="D16" s="32"/>
      <c r="E16" s="9"/>
    </row>
    <row r="17" spans="2:5" ht="15.75" customHeight="1">
      <c r="B17" s="8"/>
      <c r="C17" s="13" t="s">
        <v>4</v>
      </c>
      <c r="D17" s="29"/>
      <c r="E17" s="9"/>
    </row>
    <row r="18" spans="2:5" ht="15.75" customHeight="1">
      <c r="B18" s="8"/>
      <c r="C18" s="13" t="s">
        <v>29</v>
      </c>
      <c r="D18" s="29"/>
      <c r="E18" s="9"/>
    </row>
    <row r="19" spans="2:5" ht="15.75" customHeight="1">
      <c r="B19" s="8"/>
      <c r="C19" s="13" t="s">
        <v>44</v>
      </c>
      <c r="D19" s="54"/>
      <c r="E19" s="9"/>
    </row>
    <row r="20" spans="2:5" ht="15.75" customHeight="1" thickBot="1">
      <c r="B20" s="10"/>
      <c r="C20" s="28"/>
      <c r="D20" s="56"/>
      <c r="E20" s="12"/>
    </row>
    <row r="21" ht="15.75" customHeight="1"/>
    <row r="22" ht="15.75" customHeight="1">
      <c r="C22" s="2" t="s">
        <v>2</v>
      </c>
    </row>
    <row r="23" ht="15.75" customHeight="1" thickBot="1"/>
    <row r="24" spans="2:8" ht="15.75" customHeight="1">
      <c r="B24" s="15"/>
      <c r="C24" s="16"/>
      <c r="D24" s="16"/>
      <c r="E24" s="16"/>
      <c r="F24" s="16"/>
      <c r="G24" s="17"/>
      <c r="H24" s="30"/>
    </row>
    <row r="25" spans="2:8" ht="15.75" customHeight="1">
      <c r="B25" s="18"/>
      <c r="C25" s="19" t="s">
        <v>45</v>
      </c>
      <c r="D25" s="57"/>
      <c r="E25" s="20"/>
      <c r="F25" s="20"/>
      <c r="G25" s="21"/>
      <c r="H25" s="30"/>
    </row>
    <row r="26" spans="2:8" ht="15.75" customHeight="1">
      <c r="B26" s="18"/>
      <c r="C26" s="19" t="s">
        <v>26</v>
      </c>
      <c r="D26" s="106">
        <f>D16*(1-D17)</f>
        <v>0</v>
      </c>
      <c r="E26" s="20"/>
      <c r="F26" s="20"/>
      <c r="G26" s="21"/>
      <c r="H26" s="30"/>
    </row>
    <row r="27" spans="2:8" ht="15.75" customHeight="1">
      <c r="B27" s="18"/>
      <c r="C27" s="19" t="s">
        <v>46</v>
      </c>
      <c r="D27" s="106"/>
      <c r="E27" s="20"/>
      <c r="F27" s="20"/>
      <c r="G27" s="21"/>
      <c r="H27" s="30"/>
    </row>
    <row r="28" spans="2:8" ht="15.75" customHeight="1">
      <c r="B28" s="18"/>
      <c r="C28" s="19" t="s">
        <v>6</v>
      </c>
      <c r="D28" s="106" t="e">
        <f>(-D9)*(1-D17)+D17*(D8/D10)</f>
        <v>#DIV/0!</v>
      </c>
      <c r="E28" s="20"/>
      <c r="F28" s="20"/>
      <c r="G28" s="21"/>
      <c r="H28" s="30"/>
    </row>
    <row r="29" spans="2:8" ht="15.75" customHeight="1">
      <c r="B29" s="18"/>
      <c r="C29" s="19" t="s">
        <v>24</v>
      </c>
      <c r="D29" s="106" t="e">
        <f>(-D8)+PV(D18,D10,-D28,0,0)+(D26/POWER(1+D18,D10))</f>
        <v>#DIV/0!</v>
      </c>
      <c r="E29" s="19"/>
      <c r="F29" s="20"/>
      <c r="G29" s="21"/>
      <c r="H29" s="31"/>
    </row>
    <row r="30" spans="2:8" ht="15.75" customHeight="1">
      <c r="B30" s="18"/>
      <c r="C30" s="19" t="s">
        <v>35</v>
      </c>
      <c r="D30" s="104" t="e">
        <f>D29/PV(D18,D10,-1,0,0)</f>
        <v>#DIV/0!</v>
      </c>
      <c r="E30" s="19"/>
      <c r="F30" s="20"/>
      <c r="G30" s="21"/>
      <c r="H30" s="31"/>
    </row>
    <row r="31" spans="2:8" ht="15.75" customHeight="1">
      <c r="B31" s="18"/>
      <c r="C31" s="19" t="s">
        <v>47</v>
      </c>
      <c r="D31" s="107"/>
      <c r="E31" s="19"/>
      <c r="F31" s="20"/>
      <c r="G31" s="21"/>
      <c r="H31" s="31"/>
    </row>
    <row r="32" spans="2:8" ht="15.75" customHeight="1">
      <c r="B32" s="18"/>
      <c r="C32" s="19" t="s">
        <v>6</v>
      </c>
      <c r="D32" s="106" t="e">
        <f>(-D13*(1-D17)+D17*(D12/D14))</f>
        <v>#DIV/0!</v>
      </c>
      <c r="E32" s="19"/>
      <c r="F32" s="20"/>
      <c r="G32" s="21"/>
      <c r="H32" s="31"/>
    </row>
    <row r="33" spans="2:8" ht="15.75" customHeight="1">
      <c r="B33" s="18"/>
      <c r="C33" s="19" t="s">
        <v>24</v>
      </c>
      <c r="D33" s="106" t="e">
        <f>(-D12)+PV(D18,D14,-D32,0,0)+(D26/POWER(1+D18,D14))</f>
        <v>#DIV/0!</v>
      </c>
      <c r="E33" s="19"/>
      <c r="F33" s="20"/>
      <c r="G33" s="21"/>
      <c r="H33" s="31"/>
    </row>
    <row r="34" spans="2:8" ht="15.75" customHeight="1">
      <c r="B34" s="18"/>
      <c r="C34" s="19" t="s">
        <v>35</v>
      </c>
      <c r="D34" s="104" t="e">
        <f>D33/PV(D18,D14,-1,0,0)</f>
        <v>#DIV/0!</v>
      </c>
      <c r="E34" s="19"/>
      <c r="F34" s="20"/>
      <c r="G34" s="21"/>
      <c r="H34" s="31"/>
    </row>
    <row r="35" spans="2:8" ht="15.75" customHeight="1">
      <c r="B35" s="18"/>
      <c r="C35" s="19"/>
      <c r="D35" s="57"/>
      <c r="E35" s="19"/>
      <c r="F35" s="20"/>
      <c r="G35" s="21"/>
      <c r="H35" s="31"/>
    </row>
    <row r="36" spans="2:8" ht="15.75" customHeight="1">
      <c r="B36" s="18"/>
      <c r="C36" s="19" t="s">
        <v>48</v>
      </c>
      <c r="D36" s="57"/>
      <c r="E36" s="19"/>
      <c r="F36" s="20"/>
      <c r="G36" s="21"/>
      <c r="H36" s="31"/>
    </row>
    <row r="37" spans="2:8" ht="15.75" customHeight="1">
      <c r="B37" s="18"/>
      <c r="C37" s="19" t="s">
        <v>49</v>
      </c>
      <c r="D37" s="57"/>
      <c r="E37" s="19"/>
      <c r="F37" s="20"/>
      <c r="G37" s="21"/>
      <c r="H37" s="31"/>
    </row>
    <row r="38" spans="2:8" ht="15.75" customHeight="1">
      <c r="B38" s="18"/>
      <c r="C38" s="19" t="s">
        <v>66</v>
      </c>
      <c r="D38" s="108" t="e">
        <f>IF(D30&gt;D34,"Techron I","Techron II")</f>
        <v>#DIV/0!</v>
      </c>
      <c r="E38" s="19" t="s">
        <v>67</v>
      </c>
      <c r="F38" s="20"/>
      <c r="G38" s="21"/>
      <c r="H38" s="31"/>
    </row>
    <row r="39" spans="2:8" ht="15.75" customHeight="1">
      <c r="B39" s="18"/>
      <c r="C39" s="19" t="s">
        <v>68</v>
      </c>
      <c r="D39" s="57"/>
      <c r="E39" s="19"/>
      <c r="F39" s="20"/>
      <c r="G39" s="21"/>
      <c r="H39" s="31"/>
    </row>
    <row r="40" spans="2:8" ht="15.75" customHeight="1" thickBot="1">
      <c r="B40" s="23"/>
      <c r="C40" s="51"/>
      <c r="D40" s="58"/>
      <c r="E40" s="24"/>
      <c r="F40" s="24"/>
      <c r="G40" s="25"/>
      <c r="H40" s="30"/>
    </row>
    <row r="41" spans="2:8" ht="15.75" customHeight="1">
      <c r="B41" s="14"/>
      <c r="C41" s="14"/>
      <c r="D41" s="14"/>
      <c r="E41" s="14"/>
      <c r="F41" s="14"/>
      <c r="G41" s="14"/>
      <c r="H41" s="14"/>
    </row>
    <row r="42" ht="15.75" customHeight="1"/>
    <row r="43" ht="15.75" customHeight="1">
      <c r="D43" s="2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B1:H38"/>
  <sheetViews>
    <sheetView workbookViewId="0" topLeftCell="A1">
      <selection activeCell="D8" sqref="D8:D17"/>
    </sheetView>
  </sheetViews>
  <sheetFormatPr defaultColWidth="9.140625" defaultRowHeight="12.75"/>
  <cols>
    <col min="2" max="2" width="3.140625" style="0" customWidth="1"/>
    <col min="3" max="3" width="29.7109375" style="0" customWidth="1"/>
    <col min="4" max="4" width="18.140625" style="0" customWidth="1"/>
    <col min="5" max="5" width="3.140625" style="0" customWidth="1"/>
    <col min="8" max="8" width="3.140625" style="0" customWidth="1"/>
  </cols>
  <sheetData>
    <row r="1" ht="18">
      <c r="C1" s="1" t="s">
        <v>0</v>
      </c>
    </row>
    <row r="2" ht="15.75" customHeight="1">
      <c r="C2" s="3" t="s">
        <v>51</v>
      </c>
    </row>
    <row r="3" ht="15.75" customHeight="1"/>
    <row r="4" ht="15.75" customHeight="1">
      <c r="C4" s="2" t="s">
        <v>1</v>
      </c>
    </row>
    <row r="5" ht="15.75" customHeight="1" thickBot="1"/>
    <row r="6" spans="2:5" ht="15.75" customHeight="1">
      <c r="B6" s="5"/>
      <c r="C6" s="6"/>
      <c r="D6" s="6"/>
      <c r="E6" s="7"/>
    </row>
    <row r="7" spans="2:7" ht="15.75" customHeight="1">
      <c r="B7" s="8"/>
      <c r="C7" s="13" t="s">
        <v>54</v>
      </c>
      <c r="D7" s="27"/>
      <c r="E7" s="9"/>
      <c r="G7" s="52"/>
    </row>
    <row r="8" spans="2:7" ht="15.75" customHeight="1">
      <c r="B8" s="8"/>
      <c r="C8" s="13" t="s">
        <v>50</v>
      </c>
      <c r="D8" s="75"/>
      <c r="E8" s="9"/>
      <c r="G8" s="52"/>
    </row>
    <row r="9" spans="2:5" ht="15.75" customHeight="1">
      <c r="B9" s="8"/>
      <c r="C9" s="13" t="s">
        <v>52</v>
      </c>
      <c r="D9" s="75"/>
      <c r="E9" s="9"/>
    </row>
    <row r="10" spans="2:5" ht="15.75" customHeight="1">
      <c r="B10" s="8"/>
      <c r="C10" s="13" t="s">
        <v>40</v>
      </c>
      <c r="D10" s="109"/>
      <c r="E10" s="9"/>
    </row>
    <row r="11" spans="2:5" ht="15.75" customHeight="1">
      <c r="B11" s="8"/>
      <c r="C11" s="13" t="s">
        <v>53</v>
      </c>
      <c r="D11" s="110"/>
      <c r="E11" s="9"/>
    </row>
    <row r="12" spans="2:5" ht="15.75" customHeight="1">
      <c r="B12" s="8"/>
      <c r="C12" s="13" t="s">
        <v>50</v>
      </c>
      <c r="D12" s="75"/>
      <c r="E12" s="9"/>
    </row>
    <row r="13" spans="2:5" ht="15.75" customHeight="1">
      <c r="B13" s="8"/>
      <c r="C13" s="13" t="s">
        <v>52</v>
      </c>
      <c r="D13" s="75"/>
      <c r="E13" s="9"/>
    </row>
    <row r="14" spans="2:5" ht="15.75" customHeight="1">
      <c r="B14" s="8"/>
      <c r="C14" s="13" t="s">
        <v>40</v>
      </c>
      <c r="D14" s="109"/>
      <c r="E14" s="9"/>
    </row>
    <row r="15" spans="2:5" ht="15.75" customHeight="1">
      <c r="B15" s="8"/>
      <c r="C15" s="13" t="s">
        <v>42</v>
      </c>
      <c r="D15" s="110"/>
      <c r="E15" s="9"/>
    </row>
    <row r="16" spans="2:5" ht="15.75" customHeight="1">
      <c r="B16" s="8"/>
      <c r="C16" s="13" t="s">
        <v>4</v>
      </c>
      <c r="D16" s="74"/>
      <c r="E16" s="9"/>
    </row>
    <row r="17" spans="2:5" ht="15.75" customHeight="1">
      <c r="B17" s="8"/>
      <c r="C17" s="13" t="s">
        <v>29</v>
      </c>
      <c r="D17" s="74"/>
      <c r="E17" s="9"/>
    </row>
    <row r="18" spans="2:5" ht="15.75" customHeight="1">
      <c r="B18" s="8"/>
      <c r="C18" s="13" t="s">
        <v>32</v>
      </c>
      <c r="D18" s="88"/>
      <c r="E18" s="9"/>
    </row>
    <row r="19" spans="2:5" ht="15.75" customHeight="1">
      <c r="B19" s="8"/>
      <c r="C19" s="13"/>
      <c r="D19" s="54"/>
      <c r="E19" s="9"/>
    </row>
    <row r="20" spans="2:5" ht="15.75" customHeight="1" thickBot="1">
      <c r="B20" s="10"/>
      <c r="C20" s="61"/>
      <c r="D20" s="61"/>
      <c r="E20" s="12"/>
    </row>
    <row r="21" spans="2:5" ht="15.75" customHeight="1">
      <c r="B21" s="60"/>
      <c r="E21" s="60"/>
    </row>
    <row r="22" ht="15.75" customHeight="1">
      <c r="C22" s="2" t="s">
        <v>2</v>
      </c>
    </row>
    <row r="23" ht="15.75" customHeight="1" thickBot="1"/>
    <row r="24" spans="2:5" ht="15.75" customHeight="1">
      <c r="B24" s="15"/>
      <c r="C24" s="16"/>
      <c r="D24" s="16"/>
      <c r="E24" s="17"/>
    </row>
    <row r="25" spans="2:8" ht="15.75" customHeight="1">
      <c r="B25" s="18"/>
      <c r="C25" s="19" t="s">
        <v>54</v>
      </c>
      <c r="D25" s="55"/>
      <c r="E25" s="21"/>
      <c r="F25" s="30"/>
      <c r="G25" s="30"/>
      <c r="H25" s="30"/>
    </row>
    <row r="26" spans="2:8" ht="15.75" customHeight="1">
      <c r="B26" s="18"/>
      <c r="C26" s="19" t="s">
        <v>6</v>
      </c>
      <c r="D26" s="89" t="e">
        <f>(-D9*(1-D16)+D16*(D8/D10))</f>
        <v>#DIV/0!</v>
      </c>
      <c r="E26" s="21"/>
      <c r="F26" s="30"/>
      <c r="G26" s="30"/>
      <c r="H26" s="30"/>
    </row>
    <row r="27" spans="2:8" ht="15.75" customHeight="1">
      <c r="B27" s="18"/>
      <c r="C27" s="19" t="s">
        <v>24</v>
      </c>
      <c r="D27" s="106" t="e">
        <f>(-D8)-PV(D17,D10,D26,0,0)</f>
        <v>#DIV/0!</v>
      </c>
      <c r="E27" s="22"/>
      <c r="F27" s="30"/>
      <c r="G27" s="30"/>
      <c r="H27" s="31"/>
    </row>
    <row r="28" spans="2:8" ht="15.75" customHeight="1">
      <c r="B28" s="18"/>
      <c r="C28" s="19" t="s">
        <v>53</v>
      </c>
      <c r="D28" s="70"/>
      <c r="E28" s="21"/>
      <c r="F28" s="30"/>
      <c r="G28" s="30"/>
      <c r="H28" s="30"/>
    </row>
    <row r="29" spans="2:8" ht="15.75" customHeight="1">
      <c r="B29" s="18"/>
      <c r="C29" s="19" t="s">
        <v>6</v>
      </c>
      <c r="D29" s="70" t="e">
        <f>(-D13)*(1-D16)+D16*(D12/D14)</f>
        <v>#DIV/0!</v>
      </c>
      <c r="E29" s="21"/>
      <c r="F29" s="30"/>
      <c r="G29" s="30"/>
      <c r="H29" s="30"/>
    </row>
    <row r="30" spans="2:8" ht="15.75" customHeight="1">
      <c r="B30" s="18"/>
      <c r="C30" s="19" t="s">
        <v>24</v>
      </c>
      <c r="D30" s="77" t="e">
        <f>(-D12)-PV(D17,D14,D29,0,0)</f>
        <v>#DIV/0!</v>
      </c>
      <c r="E30" s="21"/>
      <c r="F30" s="30"/>
      <c r="G30" s="30"/>
      <c r="H30" s="30"/>
    </row>
    <row r="31" spans="2:8" ht="15.75" customHeight="1">
      <c r="B31" s="18"/>
      <c r="C31" s="19"/>
      <c r="D31" s="77"/>
      <c r="E31" s="21"/>
      <c r="F31" s="30"/>
      <c r="G31" s="30"/>
      <c r="H31" s="30"/>
    </row>
    <row r="32" spans="2:8" ht="15.75" customHeight="1">
      <c r="B32" s="18"/>
      <c r="C32" s="19" t="s">
        <v>55</v>
      </c>
      <c r="D32" s="19"/>
      <c r="E32" s="21"/>
      <c r="F32" s="30"/>
      <c r="G32" s="30"/>
      <c r="H32" s="30"/>
    </row>
    <row r="33" spans="2:8" ht="15.75" customHeight="1">
      <c r="B33" s="18"/>
      <c r="C33" s="19" t="s">
        <v>71</v>
      </c>
      <c r="D33" s="67" t="e">
        <f>IF(D27&gt;D30,"System A","System B")</f>
        <v>#DIV/0!</v>
      </c>
      <c r="E33" s="21"/>
      <c r="F33" s="30"/>
      <c r="G33" s="30"/>
      <c r="H33" s="30"/>
    </row>
    <row r="34" spans="2:8" ht="15.75" customHeight="1">
      <c r="B34" s="18"/>
      <c r="C34" s="19" t="s">
        <v>70</v>
      </c>
      <c r="D34" s="19"/>
      <c r="E34" s="21"/>
      <c r="F34" s="30"/>
      <c r="G34" s="30"/>
      <c r="H34" s="30"/>
    </row>
    <row r="35" spans="2:8" ht="15.75" customHeight="1">
      <c r="B35" s="18"/>
      <c r="C35" s="19" t="s">
        <v>69</v>
      </c>
      <c r="D35" s="19"/>
      <c r="E35" s="21"/>
      <c r="F35" s="30"/>
      <c r="G35" s="30"/>
      <c r="H35" s="30"/>
    </row>
    <row r="36" spans="2:8" ht="15.75" customHeight="1" thickBot="1">
      <c r="B36" s="23"/>
      <c r="C36" s="24"/>
      <c r="D36" s="24"/>
      <c r="E36" s="25"/>
      <c r="F36" s="30"/>
      <c r="G36" s="30"/>
      <c r="H36" s="30"/>
    </row>
    <row r="37" spans="2:8" ht="15.75" customHeight="1">
      <c r="B37" s="14"/>
      <c r="E37" s="14"/>
      <c r="F37" s="14"/>
      <c r="G37" s="14"/>
      <c r="H37" s="14"/>
    </row>
    <row r="38" ht="15.75" customHeight="1">
      <c r="D38" s="26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/>
  <dimension ref="B1:M55"/>
  <sheetViews>
    <sheetView workbookViewId="0" topLeftCell="A1">
      <selection activeCell="D7" sqref="D7:D25"/>
    </sheetView>
  </sheetViews>
  <sheetFormatPr defaultColWidth="9.140625" defaultRowHeight="12.75"/>
  <cols>
    <col min="2" max="2" width="3.140625" style="0" customWidth="1"/>
    <col min="3" max="3" width="28.421875" style="0" bestFit="1" customWidth="1"/>
    <col min="4" max="9" width="19.421875" style="0" customWidth="1"/>
    <col min="10" max="10" width="3.140625" style="0" customWidth="1"/>
    <col min="13" max="13" width="3.140625" style="0" customWidth="1"/>
  </cols>
  <sheetData>
    <row r="1" ht="18">
      <c r="C1" s="1" t="s">
        <v>0</v>
      </c>
    </row>
    <row r="2" ht="15.75" customHeight="1">
      <c r="C2" s="3" t="s">
        <v>93</v>
      </c>
    </row>
    <row r="3" ht="15.75" customHeight="1"/>
    <row r="4" ht="15.75" customHeight="1">
      <c r="C4" s="2" t="s">
        <v>1</v>
      </c>
    </row>
    <row r="5" ht="15.75" customHeight="1" thickBot="1"/>
    <row r="6" spans="2:5" ht="15.75" customHeight="1">
      <c r="B6" s="5"/>
      <c r="C6" s="6"/>
      <c r="D6" s="6"/>
      <c r="E6" s="7"/>
    </row>
    <row r="7" spans="2:7" ht="15.75" customHeight="1">
      <c r="B7" s="8"/>
      <c r="C7" s="13" t="s">
        <v>73</v>
      </c>
      <c r="D7" s="85"/>
      <c r="E7" s="9"/>
      <c r="G7" s="52"/>
    </row>
    <row r="8" spans="2:7" ht="15.75" customHeight="1">
      <c r="B8" s="8"/>
      <c r="C8" s="13" t="s">
        <v>74</v>
      </c>
      <c r="D8" s="85"/>
      <c r="E8" s="9"/>
      <c r="G8" s="52"/>
    </row>
    <row r="9" spans="2:7" ht="15.75" customHeight="1">
      <c r="B9" s="8"/>
      <c r="C9" s="13" t="s">
        <v>75</v>
      </c>
      <c r="D9" s="85"/>
      <c r="E9" s="9"/>
      <c r="G9" s="52"/>
    </row>
    <row r="10" spans="2:7" ht="15.75" customHeight="1">
      <c r="B10" s="8"/>
      <c r="C10" s="13" t="s">
        <v>76</v>
      </c>
      <c r="D10" s="85"/>
      <c r="E10" s="9"/>
      <c r="G10" s="52"/>
    </row>
    <row r="11" spans="2:7" ht="15.75" customHeight="1">
      <c r="B11" s="8"/>
      <c r="C11" s="13" t="s">
        <v>77</v>
      </c>
      <c r="D11" s="85"/>
      <c r="E11" s="9"/>
      <c r="G11" s="52"/>
    </row>
    <row r="12" spans="2:7" ht="15.75" customHeight="1">
      <c r="B12" s="8"/>
      <c r="C12" s="13" t="s">
        <v>56</v>
      </c>
      <c r="D12" s="75"/>
      <c r="E12" s="9"/>
      <c r="G12" s="52"/>
    </row>
    <row r="13" spans="2:5" ht="15.75" customHeight="1">
      <c r="B13" s="8"/>
      <c r="C13" s="13" t="s">
        <v>72</v>
      </c>
      <c r="D13" s="112"/>
      <c r="E13" s="9"/>
    </row>
    <row r="14" spans="2:5" ht="15.75" customHeight="1">
      <c r="B14" s="8"/>
      <c r="C14" s="13" t="s">
        <v>64</v>
      </c>
      <c r="D14" s="75"/>
      <c r="E14" s="9"/>
    </row>
    <row r="15" spans="2:5" ht="15.75" customHeight="1">
      <c r="B15" s="8"/>
      <c r="C15" s="13" t="s">
        <v>78</v>
      </c>
      <c r="D15" s="113"/>
      <c r="E15" s="9"/>
    </row>
    <row r="16" spans="2:5" ht="15.75" customHeight="1">
      <c r="B16" s="8"/>
      <c r="C16" s="13" t="s">
        <v>79</v>
      </c>
      <c r="D16" s="75"/>
      <c r="E16" s="9"/>
    </row>
    <row r="17" spans="2:5" ht="15.75" customHeight="1">
      <c r="B17" s="8"/>
      <c r="C17" s="13" t="s">
        <v>80</v>
      </c>
      <c r="D17" s="75"/>
      <c r="E17" s="9"/>
    </row>
    <row r="18" spans="2:5" ht="15.75" customHeight="1">
      <c r="B18" s="8"/>
      <c r="C18" s="13" t="s">
        <v>81</v>
      </c>
      <c r="D18" s="74"/>
      <c r="E18" s="9"/>
    </row>
    <row r="19" spans="2:5" ht="15.75" customHeight="1">
      <c r="B19" s="8"/>
      <c r="C19" s="13" t="s">
        <v>4</v>
      </c>
      <c r="D19" s="74"/>
      <c r="E19" s="9"/>
    </row>
    <row r="20" spans="2:5" ht="15.75" customHeight="1">
      <c r="B20" s="8"/>
      <c r="C20" s="13" t="s">
        <v>23</v>
      </c>
      <c r="D20" s="112"/>
      <c r="E20" s="9"/>
    </row>
    <row r="21" spans="2:5" ht="15.75" customHeight="1">
      <c r="B21" s="8"/>
      <c r="C21" s="13" t="s">
        <v>82</v>
      </c>
      <c r="D21" s="114"/>
      <c r="E21" s="9"/>
    </row>
    <row r="22" spans="2:5" ht="15.75" customHeight="1">
      <c r="B22" s="8"/>
      <c r="C22" s="13"/>
      <c r="D22" s="114"/>
      <c r="E22" s="9"/>
    </row>
    <row r="23" spans="2:5" ht="15.75" customHeight="1">
      <c r="B23" s="8"/>
      <c r="C23" s="13"/>
      <c r="D23" s="114"/>
      <c r="E23" s="9"/>
    </row>
    <row r="24" spans="2:5" ht="15.75" customHeight="1">
      <c r="B24" s="8"/>
      <c r="C24" s="13"/>
      <c r="D24" s="114"/>
      <c r="E24" s="9"/>
    </row>
    <row r="25" spans="2:5" ht="15.75" customHeight="1">
      <c r="B25" s="8"/>
      <c r="C25" s="13"/>
      <c r="D25" s="115"/>
      <c r="E25" s="9"/>
    </row>
    <row r="26" spans="2:5" ht="15.75" customHeight="1" thickBot="1">
      <c r="B26" s="10"/>
      <c r="C26" s="61"/>
      <c r="D26" s="61"/>
      <c r="E26" s="12"/>
    </row>
    <row r="27" spans="2:10" ht="15.75" customHeight="1">
      <c r="B27" s="60"/>
      <c r="J27" s="60"/>
    </row>
    <row r="28" ht="15.75" customHeight="1">
      <c r="C28" s="2" t="s">
        <v>2</v>
      </c>
    </row>
    <row r="29" ht="15.75" customHeight="1" thickBot="1"/>
    <row r="30" spans="2:10" ht="15.75" customHeight="1">
      <c r="B30" s="62"/>
      <c r="C30" s="63"/>
      <c r="D30" s="63"/>
      <c r="E30" s="63"/>
      <c r="F30" s="63"/>
      <c r="G30" s="63"/>
      <c r="H30" s="63"/>
      <c r="I30" s="63"/>
      <c r="J30" s="116"/>
    </row>
    <row r="31" spans="2:10" ht="15.75" customHeight="1">
      <c r="B31" s="64"/>
      <c r="C31" s="19"/>
      <c r="D31" s="19"/>
      <c r="E31" s="19"/>
      <c r="F31" s="19"/>
      <c r="G31" s="19"/>
      <c r="H31" s="19"/>
      <c r="I31" s="19"/>
      <c r="J31" s="22"/>
    </row>
    <row r="32" spans="2:10" ht="15.75" customHeight="1">
      <c r="B32" s="64"/>
      <c r="C32" s="118" t="s">
        <v>25</v>
      </c>
      <c r="D32" s="117">
        <v>0</v>
      </c>
      <c r="E32" s="117">
        <v>1</v>
      </c>
      <c r="F32" s="117">
        <v>2</v>
      </c>
      <c r="G32" s="117">
        <v>3</v>
      </c>
      <c r="H32" s="117">
        <v>4</v>
      </c>
      <c r="I32" s="117">
        <v>5</v>
      </c>
      <c r="J32" s="22"/>
    </row>
    <row r="33" spans="2:10" ht="15.75" customHeight="1">
      <c r="B33" s="64"/>
      <c r="C33" s="19" t="s">
        <v>83</v>
      </c>
      <c r="D33" s="103"/>
      <c r="E33" s="70">
        <f>D17-(D17*D21)</f>
        <v>0</v>
      </c>
      <c r="F33" s="70">
        <f>E33-(D17*D22)</f>
        <v>0</v>
      </c>
      <c r="G33" s="70">
        <f>F33-(D23*D17)</f>
        <v>0</v>
      </c>
      <c r="H33" s="70">
        <f>G33-(D17*D24)</f>
        <v>0</v>
      </c>
      <c r="I33" s="70">
        <f>H33-(D17*D25)</f>
        <v>0</v>
      </c>
      <c r="J33" s="22"/>
    </row>
    <row r="34" spans="2:10" ht="15.75" customHeight="1">
      <c r="B34" s="64"/>
      <c r="C34" s="19"/>
      <c r="D34" s="103"/>
      <c r="E34" s="70"/>
      <c r="F34" s="70"/>
      <c r="G34" s="70"/>
      <c r="H34" s="70"/>
      <c r="I34" s="70"/>
      <c r="J34" s="22"/>
    </row>
    <row r="35" spans="2:10" ht="15.75" customHeight="1">
      <c r="B35" s="64"/>
      <c r="C35" s="19" t="s">
        <v>5</v>
      </c>
      <c r="D35" s="103"/>
      <c r="E35" s="70">
        <f>D7*D16</f>
        <v>0</v>
      </c>
      <c r="F35" s="70">
        <f>D8*D16</f>
        <v>0</v>
      </c>
      <c r="G35" s="70">
        <f>D9*D16</f>
        <v>0</v>
      </c>
      <c r="H35" s="70">
        <f>D10*D16</f>
        <v>0</v>
      </c>
      <c r="I35" s="70">
        <f>D11*D16</f>
        <v>0</v>
      </c>
      <c r="J35" s="22"/>
    </row>
    <row r="36" spans="2:10" ht="15.75" customHeight="1">
      <c r="B36" s="64"/>
      <c r="C36" s="19" t="s">
        <v>63</v>
      </c>
      <c r="D36" s="103"/>
      <c r="E36" s="71">
        <f>D7*D15</f>
        <v>0</v>
      </c>
      <c r="F36" s="71">
        <f>D8*D15</f>
        <v>0</v>
      </c>
      <c r="G36" s="71">
        <f>D9*D15</f>
        <v>0</v>
      </c>
      <c r="H36" s="71">
        <f>D10*D15</f>
        <v>0</v>
      </c>
      <c r="I36" s="71">
        <f>D11*D15</f>
        <v>0</v>
      </c>
      <c r="J36" s="22"/>
    </row>
    <row r="37" spans="2:10" ht="15.75" customHeight="1">
      <c r="B37" s="64"/>
      <c r="C37" s="19" t="s">
        <v>64</v>
      </c>
      <c r="D37" s="103"/>
      <c r="E37" s="71">
        <f>$D$14</f>
        <v>0</v>
      </c>
      <c r="F37" s="71">
        <f>$D$14</f>
        <v>0</v>
      </c>
      <c r="G37" s="71">
        <f>$D$14</f>
        <v>0</v>
      </c>
      <c r="H37" s="71">
        <f>$D$14</f>
        <v>0</v>
      </c>
      <c r="I37" s="71">
        <f>$D$14</f>
        <v>0</v>
      </c>
      <c r="J37" s="22"/>
    </row>
    <row r="38" spans="2:10" ht="15.75" customHeight="1">
      <c r="B38" s="64"/>
      <c r="C38" s="19" t="s">
        <v>3</v>
      </c>
      <c r="D38" s="103"/>
      <c r="E38" s="73">
        <f>D17*D21</f>
        <v>0</v>
      </c>
      <c r="F38" s="73">
        <f>D17*D22</f>
        <v>0</v>
      </c>
      <c r="G38" s="73">
        <f>D17*D23</f>
        <v>0</v>
      </c>
      <c r="H38" s="73">
        <f>D17*D24</f>
        <v>0</v>
      </c>
      <c r="I38" s="73">
        <f>D17*D25</f>
        <v>0</v>
      </c>
      <c r="J38" s="22"/>
    </row>
    <row r="39" spans="2:10" ht="15.75" customHeight="1">
      <c r="B39" s="64"/>
      <c r="C39" s="19" t="s">
        <v>84</v>
      </c>
      <c r="D39" s="103"/>
      <c r="E39" s="71">
        <f>E35-E36-E37-E38</f>
        <v>0</v>
      </c>
      <c r="F39" s="71">
        <f>F35-F36-F37-F38</f>
        <v>0</v>
      </c>
      <c r="G39" s="71">
        <f>G35-G36-G37-G38</f>
        <v>0</v>
      </c>
      <c r="H39" s="71">
        <f>H35-H36-H37-H38</f>
        <v>0</v>
      </c>
      <c r="I39" s="71">
        <f>I35-I36-I37-I38</f>
        <v>0</v>
      </c>
      <c r="J39" s="22"/>
    </row>
    <row r="40" spans="2:10" ht="15.75" customHeight="1">
      <c r="B40" s="64"/>
      <c r="C40" s="19" t="s">
        <v>62</v>
      </c>
      <c r="D40" s="103"/>
      <c r="E40" s="73">
        <f>E39*$D$19</f>
        <v>0</v>
      </c>
      <c r="F40" s="73">
        <f>F39*$D$19</f>
        <v>0</v>
      </c>
      <c r="G40" s="73">
        <f>G39*$D$19</f>
        <v>0</v>
      </c>
      <c r="H40" s="73">
        <f>H39*$D$19</f>
        <v>0</v>
      </c>
      <c r="I40" s="73">
        <f>I39*$D$19</f>
        <v>0</v>
      </c>
      <c r="J40" s="22"/>
    </row>
    <row r="41" spans="2:10" ht="15.75" customHeight="1">
      <c r="B41" s="64"/>
      <c r="C41" s="19" t="s">
        <v>85</v>
      </c>
      <c r="D41" s="103"/>
      <c r="E41" s="71">
        <f>E39-E40</f>
        <v>0</v>
      </c>
      <c r="F41" s="71">
        <f>F39-F40</f>
        <v>0</v>
      </c>
      <c r="G41" s="71">
        <f>G39-G40</f>
        <v>0</v>
      </c>
      <c r="H41" s="71">
        <f>H39-H40</f>
        <v>0</v>
      </c>
      <c r="I41" s="71">
        <f>I39-I40</f>
        <v>0</v>
      </c>
      <c r="J41" s="22"/>
    </row>
    <row r="42" spans="2:10" ht="15.75" customHeight="1">
      <c r="B42" s="64"/>
      <c r="C42" s="19" t="s">
        <v>3</v>
      </c>
      <c r="D42" s="103"/>
      <c r="E42" s="71">
        <f>E38</f>
        <v>0</v>
      </c>
      <c r="F42" s="71">
        <f>F38</f>
        <v>0</v>
      </c>
      <c r="G42" s="71">
        <f>G38</f>
        <v>0</v>
      </c>
      <c r="H42" s="71">
        <f>H38</f>
        <v>0</v>
      </c>
      <c r="I42" s="71">
        <f>I38</f>
        <v>0</v>
      </c>
      <c r="J42" s="22"/>
    </row>
    <row r="43" spans="2:10" ht="15.75" customHeight="1" thickBot="1">
      <c r="B43" s="64"/>
      <c r="C43" s="19" t="s">
        <v>86</v>
      </c>
      <c r="D43" s="103"/>
      <c r="E43" s="102">
        <f>E41+E42</f>
        <v>0</v>
      </c>
      <c r="F43" s="102">
        <f>F41+F42</f>
        <v>0</v>
      </c>
      <c r="G43" s="102">
        <f>G41+G42</f>
        <v>0</v>
      </c>
      <c r="H43" s="102">
        <f>H41+H42</f>
        <v>0</v>
      </c>
      <c r="I43" s="102">
        <f>I41+I42</f>
        <v>0</v>
      </c>
      <c r="J43" s="22"/>
    </row>
    <row r="44" spans="2:10" ht="15.75" customHeight="1" thickTop="1">
      <c r="B44" s="64"/>
      <c r="C44" s="19"/>
      <c r="D44" s="103"/>
      <c r="E44" s="70"/>
      <c r="F44" s="70"/>
      <c r="G44" s="70"/>
      <c r="H44" s="70"/>
      <c r="I44" s="70"/>
      <c r="J44" s="22"/>
    </row>
    <row r="45" spans="2:13" ht="15.75" customHeight="1">
      <c r="B45" s="64"/>
      <c r="C45" s="119" t="s">
        <v>87</v>
      </c>
      <c r="D45" s="106"/>
      <c r="E45" s="106"/>
      <c r="F45" s="106"/>
      <c r="G45" s="106"/>
      <c r="H45" s="106"/>
      <c r="I45" s="106"/>
      <c r="J45" s="22"/>
      <c r="K45" s="30"/>
      <c r="L45" s="30"/>
      <c r="M45" s="30"/>
    </row>
    <row r="46" spans="2:13" ht="15.75" customHeight="1">
      <c r="B46" s="64"/>
      <c r="C46" s="19" t="s">
        <v>86</v>
      </c>
      <c r="D46" s="89">
        <v>0</v>
      </c>
      <c r="E46" s="89">
        <f>E43</f>
        <v>0</v>
      </c>
      <c r="F46" s="89">
        <f>F43</f>
        <v>0</v>
      </c>
      <c r="G46" s="89">
        <f>G43</f>
        <v>0</v>
      </c>
      <c r="H46" s="89">
        <f>H43</f>
        <v>0</v>
      </c>
      <c r="I46" s="89">
        <f>I43</f>
        <v>0</v>
      </c>
      <c r="J46" s="22"/>
      <c r="K46" s="30"/>
      <c r="L46" s="30"/>
      <c r="M46" s="30"/>
    </row>
    <row r="47" spans="2:13" ht="15.75" customHeight="1">
      <c r="B47" s="64"/>
      <c r="C47" s="19" t="s">
        <v>88</v>
      </c>
      <c r="D47" s="105">
        <f>-D12</f>
        <v>0</v>
      </c>
      <c r="E47" s="105">
        <f>$D$13*(E35-F35)</f>
        <v>0</v>
      </c>
      <c r="F47" s="105">
        <f>$D$13*(F35-G35)</f>
        <v>0</v>
      </c>
      <c r="G47" s="105">
        <f>$D$13*(G35-H35)</f>
        <v>0</v>
      </c>
      <c r="H47" s="105">
        <f>$D$13*(H35-I35)</f>
        <v>0</v>
      </c>
      <c r="I47" s="105">
        <f>-(D47+E47+F47+G47+H47)</f>
        <v>0</v>
      </c>
      <c r="J47" s="22"/>
      <c r="K47" s="30"/>
      <c r="L47" s="30"/>
      <c r="M47" s="30"/>
    </row>
    <row r="48" spans="2:13" ht="15.75" customHeight="1">
      <c r="B48" s="64"/>
      <c r="C48" s="19" t="s">
        <v>89</v>
      </c>
      <c r="D48" s="105">
        <f>-D17</f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f>(D17*D18)+((I33-(D17*D18))*D19)</f>
        <v>0</v>
      </c>
      <c r="J48" s="22"/>
      <c r="K48" s="30"/>
      <c r="L48" s="30"/>
      <c r="M48" s="30"/>
    </row>
    <row r="49" spans="2:13" ht="15.75" customHeight="1" thickBot="1">
      <c r="B49" s="64"/>
      <c r="C49" s="19" t="s">
        <v>90</v>
      </c>
      <c r="D49" s="120">
        <f aca="true" t="shared" si="0" ref="D49:I49">D46+D47+D48</f>
        <v>0</v>
      </c>
      <c r="E49" s="121">
        <f t="shared" si="0"/>
        <v>0</v>
      </c>
      <c r="F49" s="121">
        <f t="shared" si="0"/>
        <v>0</v>
      </c>
      <c r="G49" s="121">
        <f t="shared" si="0"/>
        <v>0</v>
      </c>
      <c r="H49" s="121">
        <f t="shared" si="0"/>
        <v>0</v>
      </c>
      <c r="I49" s="121">
        <f t="shared" si="0"/>
        <v>0</v>
      </c>
      <c r="J49" s="22"/>
      <c r="K49" s="30"/>
      <c r="L49" s="30"/>
      <c r="M49" s="30"/>
    </row>
    <row r="50" spans="2:13" ht="15.75" customHeight="1" thickTop="1">
      <c r="B50" s="64"/>
      <c r="C50" s="19"/>
      <c r="D50" s="106"/>
      <c r="E50" s="106"/>
      <c r="F50" s="106"/>
      <c r="G50" s="106"/>
      <c r="H50" s="106"/>
      <c r="I50" s="106"/>
      <c r="J50" s="22"/>
      <c r="K50" s="30"/>
      <c r="L50" s="30"/>
      <c r="M50" s="30"/>
    </row>
    <row r="51" spans="2:13" ht="15.75" customHeight="1">
      <c r="B51" s="64"/>
      <c r="C51" s="19" t="s">
        <v>91</v>
      </c>
      <c r="D51" s="104">
        <f>NPV(D20,E49:I49)+D49</f>
        <v>0</v>
      </c>
      <c r="E51" s="111"/>
      <c r="F51" s="111"/>
      <c r="G51" s="111"/>
      <c r="H51" s="111"/>
      <c r="I51" s="111"/>
      <c r="J51" s="22"/>
      <c r="K51" s="30"/>
      <c r="L51" s="30"/>
      <c r="M51" s="30"/>
    </row>
    <row r="52" spans="2:13" ht="15.75" customHeight="1">
      <c r="B52" s="64"/>
      <c r="C52" s="19" t="s">
        <v>92</v>
      </c>
      <c r="D52" s="122" t="e">
        <f>IRR(D49:I49)</f>
        <v>#NUM!</v>
      </c>
      <c r="E52" s="111"/>
      <c r="F52" s="111"/>
      <c r="G52" s="111"/>
      <c r="H52" s="111"/>
      <c r="I52" s="111"/>
      <c r="J52" s="22"/>
      <c r="K52" s="30"/>
      <c r="L52" s="30"/>
      <c r="M52" s="30"/>
    </row>
    <row r="53" spans="2:13" ht="15.75" customHeight="1" thickBot="1">
      <c r="B53" s="65"/>
      <c r="C53" s="51"/>
      <c r="D53" s="51"/>
      <c r="E53" s="51"/>
      <c r="F53" s="51"/>
      <c r="G53" s="51"/>
      <c r="H53" s="51"/>
      <c r="I53" s="51"/>
      <c r="J53" s="50"/>
      <c r="K53" s="30"/>
      <c r="L53" s="30"/>
      <c r="M53" s="30"/>
    </row>
    <row r="54" spans="2:13" ht="15.75" customHeight="1">
      <c r="B54" s="14"/>
      <c r="J54" s="14"/>
      <c r="K54" s="14"/>
      <c r="L54" s="14"/>
      <c r="M54" s="14"/>
    </row>
    <row r="55" spans="4:9" ht="15.75" customHeight="1">
      <c r="D55" s="26"/>
      <c r="E55" s="26"/>
      <c r="F55" s="26"/>
      <c r="G55" s="26"/>
      <c r="H55" s="26"/>
      <c r="I55" s="26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McGraw-Hill Higher Education</cp:lastModifiedBy>
  <dcterms:created xsi:type="dcterms:W3CDTF">2002-05-08T06:11:51Z</dcterms:created>
  <dcterms:modified xsi:type="dcterms:W3CDTF">2002-07-22T21:42:15Z</dcterms:modified>
  <cp:category/>
  <cp:version/>
  <cp:contentType/>
  <cp:contentStatus/>
</cp:coreProperties>
</file>