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70" windowHeight="7260" activeTab="0"/>
  </bookViews>
  <sheets>
    <sheet name="Chapter 15" sheetId="1" r:id="rId1"/>
    <sheet name="#4" sheetId="2" r:id="rId2"/>
    <sheet name="#10" sheetId="3" r:id="rId3"/>
    <sheet name="#23" sheetId="4" r:id="rId4"/>
  </sheets>
  <definedNames/>
  <calcPr fullCalcOnLoad="1"/>
</workbook>
</file>

<file path=xl/sharedStrings.xml><?xml version="1.0" encoding="utf-8"?>
<sst xmlns="http://schemas.openxmlformats.org/spreadsheetml/2006/main" count="116" uniqueCount="99">
  <si>
    <t>Input Area:</t>
  </si>
  <si>
    <t>Output Area:</t>
  </si>
  <si>
    <t>Dividend per share</t>
  </si>
  <si>
    <t>Stock price</t>
  </si>
  <si>
    <t>Cost of equity</t>
  </si>
  <si>
    <t>Beta</t>
  </si>
  <si>
    <t>Risk-free rate</t>
  </si>
  <si>
    <t>Market risk premium</t>
  </si>
  <si>
    <t>Question 4</t>
  </si>
  <si>
    <t>g</t>
  </si>
  <si>
    <t>Dividends:</t>
  </si>
  <si>
    <t>Year 1</t>
  </si>
  <si>
    <t>Year 2</t>
  </si>
  <si>
    <t>Year 3</t>
  </si>
  <si>
    <t>Year 4</t>
  </si>
  <si>
    <t>Tax rate</t>
  </si>
  <si>
    <t>Aftertax cost of debt</t>
  </si>
  <si>
    <t>Pretax cost of debt</t>
  </si>
  <si>
    <t>Coupon rate</t>
  </si>
  <si>
    <t>Market value of debt</t>
  </si>
  <si>
    <t>Debt</t>
  </si>
  <si>
    <t>Cost of debt</t>
  </si>
  <si>
    <t>WACC</t>
  </si>
  <si>
    <t>Question 10</t>
  </si>
  <si>
    <t>Debt-to-equity ratio</t>
  </si>
  <si>
    <t>E/V</t>
  </si>
  <si>
    <t>D/V</t>
  </si>
  <si>
    <t>Shares outstanding</t>
  </si>
  <si>
    <t>Share price</t>
  </si>
  <si>
    <t>Preferred stock outstanding</t>
  </si>
  <si>
    <t>P/V</t>
  </si>
  <si>
    <t>Adjustment factor</t>
  </si>
  <si>
    <t>NPV</t>
  </si>
  <si>
    <t>Question 23</t>
  </si>
  <si>
    <t>Land appraisal</t>
  </si>
  <si>
    <t>Plant cost</t>
  </si>
  <si>
    <t>Plant salvage value</t>
  </si>
  <si>
    <t>Annual fixed costs</t>
  </si>
  <si>
    <t>Variable costs per RDS</t>
  </si>
  <si>
    <t># RDS manufactured</t>
  </si>
  <si>
    <t>Sale price per RDS</t>
  </si>
  <si>
    <t>Aftertax salvage value</t>
  </si>
  <si>
    <t>IRR</t>
  </si>
  <si>
    <t>Input boxes in tan</t>
  </si>
  <si>
    <t>Output boxes in yellow</t>
  </si>
  <si>
    <t>Given data in blue</t>
  </si>
  <si>
    <t>Calculations in red</t>
  </si>
  <si>
    <t>Answers in green</t>
  </si>
  <si>
    <t>Chapter 15</t>
  </si>
  <si>
    <r>
      <t>R</t>
    </r>
    <r>
      <rPr>
        <vertAlign val="subscript"/>
        <sz val="12"/>
        <color indexed="8"/>
        <rFont val="Arial"/>
        <family val="2"/>
      </rPr>
      <t>E</t>
    </r>
  </si>
  <si>
    <r>
      <t>g</t>
    </r>
    <r>
      <rPr>
        <vertAlign val="subscript"/>
        <sz val="12"/>
        <color indexed="8"/>
        <rFont val="Arial"/>
        <family val="2"/>
      </rPr>
      <t>1</t>
    </r>
  </si>
  <si>
    <r>
      <t>g</t>
    </r>
    <r>
      <rPr>
        <vertAlign val="subscript"/>
        <sz val="12"/>
        <color indexed="8"/>
        <rFont val="Arial"/>
        <family val="2"/>
      </rPr>
      <t>2</t>
    </r>
  </si>
  <si>
    <r>
      <t>g</t>
    </r>
    <r>
      <rPr>
        <vertAlign val="subscript"/>
        <sz val="12"/>
        <color indexed="8"/>
        <rFont val="Arial"/>
        <family val="2"/>
      </rPr>
      <t>3</t>
    </r>
  </si>
  <si>
    <r>
      <t>g</t>
    </r>
    <r>
      <rPr>
        <vertAlign val="subscript"/>
        <sz val="12"/>
        <color indexed="8"/>
        <rFont val="Arial"/>
        <family val="2"/>
      </rPr>
      <t>4</t>
    </r>
  </si>
  <si>
    <t>a.</t>
  </si>
  <si>
    <t>b.</t>
  </si>
  <si>
    <t>c.</t>
  </si>
  <si>
    <t>Settlement date</t>
  </si>
  <si>
    <t>Maturity date</t>
  </si>
  <si>
    <t>Annual coupon rate</t>
  </si>
  <si>
    <t>Coupons per year</t>
  </si>
  <si>
    <t>Bond price (% of par)</t>
  </si>
  <si>
    <t>Bonds outstanding</t>
  </si>
  <si>
    <t xml:space="preserve">Common stock </t>
  </si>
  <si>
    <t>Market</t>
  </si>
  <si>
    <t>Market value of equity</t>
  </si>
  <si>
    <t>Market value of preferred</t>
  </si>
  <si>
    <t>Market value of firm</t>
  </si>
  <si>
    <t>Cost of preferred</t>
  </si>
  <si>
    <t>Land price</t>
  </si>
  <si>
    <t>Face value (% of par)</t>
  </si>
  <si>
    <t>Net working capital</t>
  </si>
  <si>
    <t>Life of plant (years)</t>
  </si>
  <si>
    <t>Life of project (years)</t>
  </si>
  <si>
    <t>d.</t>
  </si>
  <si>
    <t xml:space="preserve">The cost of the land 3 years ago is a sunk </t>
  </si>
  <si>
    <t>cost and is irrelevant.</t>
  </si>
  <si>
    <t>Land</t>
  </si>
  <si>
    <t>Discount rate for project</t>
  </si>
  <si>
    <t>Book value in year 5</t>
  </si>
  <si>
    <t>Sales</t>
  </si>
  <si>
    <t>Variable costs</t>
  </si>
  <si>
    <t>Fixed costs</t>
  </si>
  <si>
    <t>Depreciation</t>
  </si>
  <si>
    <t>EBIT</t>
  </si>
  <si>
    <t>Taxes</t>
  </si>
  <si>
    <t>Net income</t>
  </si>
  <si>
    <t>Operating cash flow</t>
  </si>
  <si>
    <t>e.</t>
  </si>
  <si>
    <t>Year</t>
  </si>
  <si>
    <t>Cash Flow</t>
  </si>
  <si>
    <t>Floatation costs</t>
  </si>
  <si>
    <t>Equity floatation cost</t>
  </si>
  <si>
    <t>Debt floatation cost</t>
  </si>
  <si>
    <t>Preferred floatation cost</t>
  </si>
  <si>
    <t>Plant (including floatation)</t>
  </si>
  <si>
    <t>f.</t>
  </si>
  <si>
    <t>Accounting breakeven</t>
  </si>
  <si>
    <t>.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</si>
</sst>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0_);\(0\)"/>
    <numFmt numFmtId="168" formatCode="0.00_);\(0.00\)"/>
    <numFmt numFmtId="169" formatCode="0.0_);\(0.0\)"/>
    <numFmt numFmtId="170" formatCode="&quot;$&quot;#,##0.0_);\(&quot;$&quot;#,##0.0\)"/>
    <numFmt numFmtId="171" formatCode="#,##0.0000_);\(#,##0.0000\)"/>
    <numFmt numFmtId="172" formatCode="#,##0.0000"/>
    <numFmt numFmtId="173" formatCode="0.0000%"/>
    <numFmt numFmtId="174" formatCode="0.000_);\(0.000\)"/>
    <numFmt numFmtId="175" formatCode="0.0000_);\(0.0000\)"/>
    <numFmt numFmtId="176" formatCode="&quot;$&quot;#,##0.00"/>
    <numFmt numFmtId="177" formatCode="&quot;$&quot;#,##0.0"/>
    <numFmt numFmtId="178" formatCode="0.0000000000000000%"/>
    <numFmt numFmtId="179" formatCode="_(* #,##0.0_);_(* \(#,##0.0\);_(* &quot;-&quot;??_);_(@_)"/>
    <numFmt numFmtId="180" formatCode="_(* #,##0_);_(* \(#,##0\);_(* &quot;-&quot;??_);_(@_)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00_);_(* \(#,##0.000\);_(* &quot;-&quot;??_);_(@_)"/>
    <numFmt numFmtId="189" formatCode="_(* #,##0.000_);_(* \(#,##0.000\);_(* &quot;-&quot;???_);_(@_)"/>
    <numFmt numFmtId="190" formatCode="_(* #,##0.0000_);_(* \(#,##0.0000\);_(* &quot;-&quot;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  <numFmt numFmtId="199" formatCode="_(&quot;$&quot;* #,##0.000000_);_(&quot;$&quot;* \(#,##0.000000\);_(&quot;$&quot;* &quot;-&quot;??_);_(@_)"/>
    <numFmt numFmtId="200" formatCode="_(&quot;$&quot;* #,##0.0000000_);_(&quot;$&quot;* \(#,##0.0000000\);_(&quot;$&quot;* &quot;-&quot;??_);_(@_)"/>
    <numFmt numFmtId="201" formatCode="_(* #,##0.00000_);_(* \(#,##0.00000\);_(* &quot;-&quot;??_);_(@_)"/>
    <numFmt numFmtId="202" formatCode="#,##0.00;[Red]#,##0.00"/>
    <numFmt numFmtId="203" formatCode="0.0"/>
    <numFmt numFmtId="204" formatCode="0.000"/>
    <numFmt numFmtId="205" formatCode="_(* #,##0.0_);_(* \(#,##0.0\);_(* &quot;-&quot;?_);_(@_)"/>
    <numFmt numFmtId="206" formatCode="_(* #,##0.0000_);_(* \(#,##0.0000\);_(* &quot;-&quot;????_);_(@_)"/>
    <numFmt numFmtId="207" formatCode="#,##0.0_);\(#,##0.0\)"/>
    <numFmt numFmtId="208" formatCode="#,##0.0"/>
    <numFmt numFmtId="209" formatCode="_(* #,##0.0_);_(* \(#,##0.0\);_(* &quot;-&quot;_);_(@_)"/>
    <numFmt numFmtId="210" formatCode="_(* #,##0.00_);_(* \(#,##0.00\);_(* &quot;-&quot;_);_(@_)"/>
    <numFmt numFmtId="211" formatCode="[$-409]dddd\,\ mmmm\ dd\,\ yyyy"/>
    <numFmt numFmtId="212" formatCode="_(&quot;$&quot;* #,##0.000_);_(&quot;$&quot;* \(#,##0.000\);_(&quot;$&quot;* &quot;-&quot;???_);_(@_)"/>
    <numFmt numFmtId="213" formatCode="[$-409]h:mm:ss\ AM/PM"/>
    <numFmt numFmtId="214" formatCode="mm/dd/yy;@"/>
    <numFmt numFmtId="215" formatCode="#,##0.000_);\(#,##0.000\)"/>
    <numFmt numFmtId="216" formatCode="_(* #,##0.00000_);_(* \(#,##0.00000\);_(* &quot;-&quot;?????_);_(@_)"/>
    <numFmt numFmtId="217" formatCode="0.00;[Red]0.00"/>
    <numFmt numFmtId="218" formatCode="#,##0;[Red]#,##0"/>
    <numFmt numFmtId="219" formatCode="&quot;$&quot;#,##0.00;[Red]&quot;$&quot;#,##0.00"/>
    <numFmt numFmtId="220" formatCode="#,##0.00000"/>
    <numFmt numFmtId="221" formatCode="&quot;$&quot;#,##0.00000"/>
    <numFmt numFmtId="222" formatCode="m/d/yy;@"/>
    <numFmt numFmtId="223" formatCode="&quot;$&quot;#,##0;[Red]&quot;$&quot;#,##0"/>
  </numFmts>
  <fonts count="2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vertAlign val="subscript"/>
      <sz val="12"/>
      <color indexed="8"/>
      <name val="Arial"/>
      <family val="2"/>
    </font>
    <font>
      <sz val="12"/>
      <color indexed="10"/>
      <name val="Arial"/>
      <family val="2"/>
    </font>
    <font>
      <i/>
      <u val="single"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10" fontId="6" fillId="3" borderId="9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0" fontId="6" fillId="3" borderId="0" xfId="0" applyNumberFormat="1" applyFont="1" applyFill="1" applyBorder="1" applyAlignment="1">
      <alignment/>
    </xf>
    <xf numFmtId="173" fontId="5" fillId="3" borderId="7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4" fillId="0" borderId="0" xfId="0" applyNumberFormat="1" applyFont="1" applyFill="1" applyBorder="1" applyAlignment="1">
      <alignment/>
    </xf>
    <xf numFmtId="5" fontId="4" fillId="2" borderId="7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9" fontId="4" fillId="0" borderId="0" xfId="21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187" fontId="6" fillId="3" borderId="0" xfId="17" applyNumberFormat="1" applyFont="1" applyFill="1" applyBorder="1" applyAlignment="1">
      <alignment/>
    </xf>
    <xf numFmtId="187" fontId="6" fillId="3" borderId="9" xfId="17" applyNumberFormat="1" applyFont="1" applyFill="1" applyBorder="1" applyAlignment="1">
      <alignment/>
    </xf>
    <xf numFmtId="0" fontId="5" fillId="2" borderId="7" xfId="0" applyFont="1" applyFill="1" applyBorder="1" applyAlignment="1">
      <alignment horizontal="left"/>
    </xf>
    <xf numFmtId="187" fontId="7" fillId="3" borderId="0" xfId="21" applyNumberFormat="1" applyFont="1" applyFill="1" applyBorder="1" applyAlignment="1">
      <alignment/>
    </xf>
    <xf numFmtId="187" fontId="5" fillId="3" borderId="0" xfId="17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11" fillId="4" borderId="0" xfId="0" applyFont="1" applyFill="1" applyAlignment="1">
      <alignment/>
    </xf>
    <xf numFmtId="0" fontId="0" fillId="4" borderId="0" xfId="0" applyFill="1" applyAlignment="1">
      <alignment/>
    </xf>
    <xf numFmtId="2" fontId="12" fillId="4" borderId="0" xfId="0" applyNumberFormat="1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1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9" fontId="18" fillId="2" borderId="0" xfId="0" applyNumberFormat="1" applyFont="1" applyFill="1" applyBorder="1" applyAlignment="1">
      <alignment/>
    </xf>
    <xf numFmtId="5" fontId="18" fillId="2" borderId="0" xfId="0" applyNumberFormat="1" applyFont="1" applyFill="1" applyBorder="1" applyAlignment="1">
      <alignment/>
    </xf>
    <xf numFmtId="164" fontId="18" fillId="2" borderId="0" xfId="0" applyNumberFormat="1" applyFont="1" applyFill="1" applyBorder="1" applyAlignment="1">
      <alignment/>
    </xf>
    <xf numFmtId="10" fontId="20" fillId="3" borderId="0" xfId="0" applyNumberFormat="1" applyFont="1" applyFill="1" applyBorder="1" applyAlignment="1">
      <alignment/>
    </xf>
    <xf numFmtId="44" fontId="18" fillId="2" borderId="0" xfId="0" applyNumberFormat="1" applyFont="1" applyFill="1" applyBorder="1" applyAlignment="1">
      <alignment/>
    </xf>
    <xf numFmtId="214" fontId="18" fillId="2" borderId="0" xfId="0" applyNumberFormat="1" applyFont="1" applyFill="1" applyBorder="1" applyAlignment="1">
      <alignment/>
    </xf>
    <xf numFmtId="41" fontId="18" fillId="2" borderId="0" xfId="0" applyNumberFormat="1" applyFont="1" applyFill="1" applyBorder="1" applyAlignment="1">
      <alignment/>
    </xf>
    <xf numFmtId="0" fontId="8" fillId="3" borderId="4" xfId="0" applyFont="1" applyFill="1" applyBorder="1" applyAlignment="1">
      <alignment/>
    </xf>
    <xf numFmtId="168" fontId="18" fillId="2" borderId="0" xfId="0" applyNumberFormat="1" applyFont="1" applyFill="1" applyBorder="1" applyAlignment="1">
      <alignment/>
    </xf>
    <xf numFmtId="10" fontId="18" fillId="2" borderId="0" xfId="0" applyNumberFormat="1" applyFont="1" applyFill="1" applyBorder="1" applyAlignment="1">
      <alignment/>
    </xf>
    <xf numFmtId="42" fontId="20" fillId="3" borderId="0" xfId="0" applyNumberFormat="1" applyFont="1" applyFill="1" applyBorder="1" applyAlignment="1">
      <alignment/>
    </xf>
    <xf numFmtId="0" fontId="3" fillId="2" borderId="4" xfId="0" applyFont="1" applyFill="1" applyBorder="1" applyAlignment="1">
      <alignment/>
    </xf>
    <xf numFmtId="180" fontId="18" fillId="2" borderId="0" xfId="15" applyNumberFormat="1" applyFont="1" applyFill="1" applyBorder="1" applyAlignment="1">
      <alignment/>
    </xf>
    <xf numFmtId="187" fontId="18" fillId="2" borderId="0" xfId="17" applyNumberFormat="1" applyFont="1" applyFill="1" applyBorder="1" applyAlignment="1">
      <alignment horizontal="right"/>
    </xf>
    <xf numFmtId="9" fontId="18" fillId="2" borderId="0" xfId="21" applyFont="1" applyFill="1" applyBorder="1" applyAlignment="1">
      <alignment horizontal="right"/>
    </xf>
    <xf numFmtId="180" fontId="18" fillId="2" borderId="0" xfId="15" applyNumberFormat="1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/>
    </xf>
    <xf numFmtId="187" fontId="20" fillId="3" borderId="0" xfId="17" applyNumberFormat="1" applyFont="1" applyFill="1" applyBorder="1" applyAlignment="1">
      <alignment/>
    </xf>
    <xf numFmtId="42" fontId="18" fillId="2" borderId="0" xfId="21" applyNumberFormat="1" applyFont="1" applyFill="1" applyBorder="1" applyAlignment="1">
      <alignment horizontal="right"/>
    </xf>
    <xf numFmtId="41" fontId="18" fillId="2" borderId="0" xfId="21" applyNumberFormat="1" applyFont="1" applyFill="1" applyBorder="1" applyAlignment="1">
      <alignment horizontal="right"/>
    </xf>
    <xf numFmtId="42" fontId="20" fillId="3" borderId="0" xfId="21" applyNumberFormat="1" applyFont="1" applyFill="1" applyBorder="1" applyAlignment="1">
      <alignment/>
    </xf>
    <xf numFmtId="42" fontId="6" fillId="3" borderId="9" xfId="21" applyNumberFormat="1" applyFont="1" applyFill="1" applyBorder="1" applyAlignment="1">
      <alignment/>
    </xf>
    <xf numFmtId="42" fontId="20" fillId="3" borderId="10" xfId="0" applyNumberFormat="1" applyFont="1" applyFill="1" applyBorder="1" applyAlignment="1">
      <alignment/>
    </xf>
    <xf numFmtId="206" fontId="20" fillId="3" borderId="0" xfId="0" applyNumberFormat="1" applyFont="1" applyFill="1" applyBorder="1" applyAlignment="1">
      <alignment/>
    </xf>
    <xf numFmtId="42" fontId="20" fillId="3" borderId="0" xfId="17" applyNumberFormat="1" applyFont="1" applyFill="1" applyBorder="1" applyAlignment="1">
      <alignment/>
    </xf>
    <xf numFmtId="42" fontId="20" fillId="3" borderId="10" xfId="17" applyNumberFormat="1" applyFont="1" applyFill="1" applyBorder="1" applyAlignment="1">
      <alignment/>
    </xf>
    <xf numFmtId="187" fontId="21" fillId="3" borderId="0" xfId="17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87" fontId="20" fillId="3" borderId="0" xfId="17" applyNumberFormat="1" applyFont="1" applyFill="1" applyBorder="1" applyAlignment="1">
      <alignment horizontal="center"/>
    </xf>
    <xf numFmtId="10" fontId="6" fillId="3" borderId="9" xfId="17" applyNumberFormat="1" applyFont="1" applyFill="1" applyBorder="1" applyAlignment="1">
      <alignment/>
    </xf>
    <xf numFmtId="44" fontId="6" fillId="3" borderId="9" xfId="17" applyNumberFormat="1" applyFont="1" applyFill="1" applyBorder="1" applyAlignment="1">
      <alignment/>
    </xf>
    <xf numFmtId="0" fontId="8" fillId="3" borderId="6" xfId="0" applyFont="1" applyFill="1" applyBorder="1" applyAlignment="1">
      <alignment/>
    </xf>
    <xf numFmtId="10" fontId="18" fillId="2" borderId="0" xfId="21" applyNumberFormat="1" applyFont="1" applyFill="1" applyBorder="1" applyAlignment="1">
      <alignment horizontal="right"/>
    </xf>
    <xf numFmtId="41" fontId="6" fillId="3" borderId="9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5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4" customWidth="1"/>
    <col min="4" max="4" width="42.57421875" style="44" customWidth="1"/>
    <col min="5" max="16384" width="9.140625" style="44" customWidth="1"/>
  </cols>
  <sheetData>
    <row r="1" spans="1:29" ht="12.7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</row>
    <row r="2" spans="1:29" ht="12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</row>
    <row r="3" spans="1:29" ht="12.7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</row>
    <row r="4" spans="1:29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12.7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</row>
    <row r="6" spans="1:29" ht="12.7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</row>
    <row r="7" spans="1:29" ht="12.7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</row>
    <row r="8" spans="1:29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</row>
    <row r="9" spans="1:29" ht="12.75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</row>
    <row r="10" spans="1:29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</row>
    <row r="11" spans="1:29" ht="12.7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</row>
    <row r="12" spans="1:29" ht="59.25">
      <c r="A12" s="42"/>
      <c r="B12" s="42"/>
      <c r="C12" s="42"/>
      <c r="D12" s="45" t="s">
        <v>48</v>
      </c>
      <c r="E12" s="42"/>
      <c r="F12" s="46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</row>
    <row r="14" spans="1:29" ht="12.75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</row>
    <row r="15" spans="1:29" ht="12.75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</row>
    <row r="16" spans="1:29" ht="15">
      <c r="A16" s="42"/>
      <c r="B16" s="42"/>
      <c r="C16" s="42"/>
      <c r="D16" s="47"/>
      <c r="E16" s="42"/>
      <c r="F16" s="42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</row>
    <row r="17" spans="1:29" ht="15.75">
      <c r="A17" s="42"/>
      <c r="B17" s="42"/>
      <c r="C17" s="42"/>
      <c r="D17" s="48" t="s">
        <v>43</v>
      </c>
      <c r="E17" s="42"/>
      <c r="F17" s="42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</row>
    <row r="18" spans="1:29" ht="15.75">
      <c r="A18" s="42"/>
      <c r="B18" s="42"/>
      <c r="C18" s="42"/>
      <c r="D18" s="49" t="s">
        <v>44</v>
      </c>
      <c r="E18" s="42"/>
      <c r="F18" s="42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</row>
    <row r="19" spans="1:29" ht="15.75">
      <c r="A19" s="42"/>
      <c r="B19" s="42"/>
      <c r="C19" s="42"/>
      <c r="D19" s="50" t="s">
        <v>45</v>
      </c>
      <c r="E19" s="42"/>
      <c r="F19" s="42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 ht="15.75">
      <c r="A20" s="42"/>
      <c r="B20" s="42"/>
      <c r="C20" s="42"/>
      <c r="D20" s="51" t="s">
        <v>46</v>
      </c>
      <c r="E20" s="42"/>
      <c r="F20" s="42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 ht="15.75">
      <c r="A21" s="42"/>
      <c r="B21" s="42"/>
      <c r="C21" s="42"/>
      <c r="D21" s="52" t="s">
        <v>47</v>
      </c>
      <c r="E21" s="42"/>
      <c r="F21" s="42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</row>
    <row r="22" spans="1:29" ht="15">
      <c r="A22" s="42"/>
      <c r="B22" s="42"/>
      <c r="C22" s="42"/>
      <c r="D22" s="47"/>
      <c r="E22" s="42"/>
      <c r="F22" s="42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</row>
    <row r="23" spans="1:29" ht="12.75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</row>
    <row r="24" spans="1:29" ht="12.75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</row>
    <row r="25" spans="1:29" ht="12.75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</row>
    <row r="26" spans="1:29" ht="12.7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</row>
    <row r="27" spans="1:29" ht="12.75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</row>
    <row r="28" spans="1:29" ht="12.75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</row>
    <row r="29" spans="1:29" ht="12.7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</row>
    <row r="30" spans="1:29" ht="12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</row>
    <row r="31" spans="1:29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</row>
    <row r="32" spans="1:29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</row>
    <row r="33" spans="1:29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</row>
    <row r="34" spans="1:29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</row>
    <row r="35" spans="1:29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</row>
    <row r="36" spans="1:29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</row>
    <row r="37" spans="1:29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</row>
    <row r="38" spans="1:29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</row>
    <row r="39" spans="1:29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</row>
    <row r="40" spans="1:12" ht="12.7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</row>
    <row r="41" spans="1:12" ht="12.75">
      <c r="A41" s="53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</row>
    <row r="42" spans="1:12" ht="12.7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2.7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12" ht="12.75">
      <c r="A44" s="53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</row>
    <row r="45" spans="1:12" ht="12.75">
      <c r="A45" s="53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</row>
    <row r="46" spans="1:12" ht="12.75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</row>
    <row r="47" spans="1:12" ht="12.75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</row>
    <row r="48" spans="1:12" ht="12.75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12" ht="12.7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</row>
    <row r="50" spans="1:12" ht="12.7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</row>
    <row r="51" spans="1:12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1:12" ht="12.75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</row>
    <row r="53" spans="1:12" ht="12.7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</row>
    <row r="54" spans="1:12" ht="12.75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spans="1:12" ht="12.7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12.75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</row>
    <row r="57" spans="1:12" ht="12.75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</row>
    <row r="58" spans="1:12" ht="12.75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</row>
    <row r="59" spans="1:12" ht="12.75">
      <c r="A59" s="53"/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</row>
    <row r="60" spans="1:12" ht="12.75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ht="12.75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ht="12.75">
      <c r="A62" s="53"/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2.75">
      <c r="A63" s="53"/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2.75">
      <c r="A64" s="53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12.75">
      <c r="A65" s="53"/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</row>
    <row r="66" spans="1:12" ht="12.75">
      <c r="A66" s="53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12.7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</row>
    <row r="68" spans="1:12" ht="12.75">
      <c r="A68" s="53"/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2.75">
      <c r="A69" s="53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12.7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</row>
    <row r="71" spans="1:12" ht="12.75">
      <c r="A71" s="53"/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</row>
    <row r="72" spans="1:12" ht="12.7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</row>
    <row r="73" spans="1:12" ht="12.7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</row>
    <row r="74" spans="1:12" ht="12.7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  <c r="L74" s="53"/>
    </row>
    <row r="75" spans="1:12" ht="12.7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</row>
    <row r="76" spans="1:12" ht="12.7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</row>
    <row r="77" spans="1:12" ht="12.7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</row>
    <row r="78" spans="1:12" ht="12.7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</row>
    <row r="79" spans="1:12" ht="12.7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</row>
    <row r="80" spans="1:12" ht="12.7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</row>
    <row r="81" spans="1:12" ht="12.7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</row>
    <row r="82" spans="1:12" ht="12.7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</row>
    <row r="83" spans="1:12" ht="12.7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</row>
    <row r="84" spans="1:12" ht="12.7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</row>
    <row r="85" spans="1:12" ht="12.7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</row>
    <row r="86" spans="1:12" ht="12.7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</row>
    <row r="87" spans="1:12" ht="12.7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</row>
    <row r="88" spans="1:12" ht="12.7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</row>
    <row r="89" spans="1:12" ht="12.7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</row>
    <row r="90" spans="1:12" ht="12.7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</row>
    <row r="91" spans="1:12" ht="12.7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</row>
    <row r="92" spans="1:12" ht="12.7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</row>
    <row r="93" spans="1:12" ht="12.7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</row>
    <row r="94" spans="1:12" ht="12.7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  <c r="L94" s="53"/>
    </row>
    <row r="95" spans="1:12" ht="12.7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</row>
    <row r="96" spans="1:12" ht="12.7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</row>
    <row r="97" spans="1:12" ht="12.7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</row>
    <row r="98" spans="1:12" ht="12.7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  <c r="L98" s="53"/>
    </row>
    <row r="99" spans="1:12" ht="12.7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</row>
    <row r="100" spans="1:12" ht="12.7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  <c r="L100" s="53"/>
    </row>
    <row r="101" spans="1:12" ht="12.7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  <c r="L101" s="53"/>
    </row>
    <row r="102" spans="1:12" ht="12.7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</row>
    <row r="103" spans="1:12" ht="12.7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  <c r="L103" s="53"/>
    </row>
    <row r="104" spans="1:12" ht="12.7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  <c r="L104" s="53"/>
    </row>
    <row r="105" spans="1:12" ht="12.7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  <c r="L105" s="5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78"/>
  <sheetViews>
    <sheetView workbookViewId="0" topLeftCell="A1">
      <selection activeCell="D7" sqref="D7:D13"/>
    </sheetView>
  </sheetViews>
  <sheetFormatPr defaultColWidth="9.140625" defaultRowHeight="12.75"/>
  <cols>
    <col min="2" max="2" width="3.140625" style="0" customWidth="1"/>
    <col min="3" max="3" width="21.57421875" style="0" bestFit="1" customWidth="1"/>
    <col min="4" max="4" width="18.140625" style="0" customWidth="1"/>
    <col min="5" max="5" width="3.140625" style="0" customWidth="1"/>
  </cols>
  <sheetData>
    <row r="1" spans="1:10" ht="15.75">
      <c r="A1" s="1"/>
      <c r="B1" s="1"/>
      <c r="C1" s="2" t="s">
        <v>48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8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4"/>
      <c r="C6" s="5"/>
      <c r="D6" s="5"/>
      <c r="E6" s="6"/>
      <c r="F6" s="1"/>
      <c r="G6" s="1"/>
      <c r="H6" s="1"/>
      <c r="I6" s="1"/>
      <c r="J6" s="1"/>
    </row>
    <row r="7" spans="1:10" ht="15.75" customHeight="1">
      <c r="A7" s="1"/>
      <c r="B7" s="7"/>
      <c r="C7" s="12" t="s">
        <v>2</v>
      </c>
      <c r="D7" s="58"/>
      <c r="E7" s="8"/>
      <c r="F7" s="1"/>
      <c r="G7" s="1"/>
      <c r="H7" s="1"/>
      <c r="I7" s="1"/>
      <c r="J7" s="1"/>
    </row>
    <row r="8" spans="1:10" ht="15.75" customHeight="1">
      <c r="A8" s="1"/>
      <c r="B8" s="7"/>
      <c r="C8" s="12" t="s">
        <v>3</v>
      </c>
      <c r="D8" s="58"/>
      <c r="E8" s="8"/>
      <c r="F8" s="1"/>
      <c r="G8" s="1"/>
      <c r="H8" s="1"/>
      <c r="I8" s="1"/>
      <c r="J8" s="1"/>
    </row>
    <row r="9" spans="1:10" ht="15.75" customHeight="1">
      <c r="A9" s="1"/>
      <c r="B9" s="7"/>
      <c r="C9" s="24" t="s">
        <v>10</v>
      </c>
      <c r="D9" s="58"/>
      <c r="E9" s="8"/>
      <c r="F9" s="1"/>
      <c r="G9" s="1"/>
      <c r="H9" s="1"/>
      <c r="I9" s="1"/>
      <c r="J9" s="1"/>
    </row>
    <row r="10" spans="1:10" ht="15.75" customHeight="1">
      <c r="A10" s="1"/>
      <c r="B10" s="7"/>
      <c r="C10" s="12" t="s">
        <v>11</v>
      </c>
      <c r="D10" s="58"/>
      <c r="E10" s="8"/>
      <c r="F10" s="1"/>
      <c r="G10" s="1"/>
      <c r="H10" s="1"/>
      <c r="I10" s="1"/>
      <c r="J10" s="1"/>
    </row>
    <row r="11" spans="1:10" ht="15.75" customHeight="1">
      <c r="A11" s="1"/>
      <c r="B11" s="7"/>
      <c r="C11" s="12" t="s">
        <v>12</v>
      </c>
      <c r="D11" s="58"/>
      <c r="E11" s="8"/>
      <c r="F11" s="1"/>
      <c r="G11" s="1"/>
      <c r="H11" s="1"/>
      <c r="I11" s="1"/>
      <c r="J11" s="1"/>
    </row>
    <row r="12" spans="1:10" ht="15.75" customHeight="1">
      <c r="A12" s="1"/>
      <c r="B12" s="7"/>
      <c r="C12" s="12" t="s">
        <v>13</v>
      </c>
      <c r="D12" s="58"/>
      <c r="E12" s="8"/>
      <c r="F12" s="1"/>
      <c r="G12" s="1"/>
      <c r="H12" s="1"/>
      <c r="I12" s="1"/>
      <c r="J12" s="1"/>
    </row>
    <row r="13" spans="1:10" ht="15.75" customHeight="1">
      <c r="A13" s="1"/>
      <c r="B13" s="7"/>
      <c r="C13" s="12" t="s">
        <v>14</v>
      </c>
      <c r="D13" s="58"/>
      <c r="E13" s="8"/>
      <c r="F13" s="1"/>
      <c r="G13" s="1"/>
      <c r="H13" s="1"/>
      <c r="I13" s="1"/>
      <c r="J13" s="1"/>
    </row>
    <row r="14" spans="1:10" ht="15.75" customHeight="1" thickBot="1">
      <c r="A14" s="1"/>
      <c r="B14" s="9"/>
      <c r="C14" s="13"/>
      <c r="D14" s="10"/>
      <c r="E14" s="11"/>
      <c r="F14" s="1"/>
      <c r="G14" s="1"/>
      <c r="H14" s="1"/>
      <c r="I14" s="1"/>
      <c r="J14" s="1"/>
    </row>
    <row r="15" spans="1:10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>
      <c r="A16" s="1"/>
      <c r="B16" s="1"/>
      <c r="C16" s="3" t="s">
        <v>1</v>
      </c>
      <c r="D16" s="1"/>
      <c r="E16" s="1"/>
      <c r="F16" s="1"/>
      <c r="G16" s="1"/>
      <c r="H16" s="1"/>
      <c r="I16" s="1"/>
      <c r="J16" s="1"/>
    </row>
    <row r="17" spans="1:10" ht="15.75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4"/>
      <c r="C18" s="15"/>
      <c r="D18" s="15"/>
      <c r="E18" s="16"/>
      <c r="F18" s="1"/>
      <c r="G18" s="1"/>
      <c r="H18" s="1"/>
      <c r="I18" s="1"/>
      <c r="J18" s="1"/>
    </row>
    <row r="19" spans="1:10" ht="19.5">
      <c r="A19" s="1"/>
      <c r="B19" s="17"/>
      <c r="C19" s="18" t="s">
        <v>50</v>
      </c>
      <c r="D19" s="57" t="e">
        <f>(D11-D10)/D10</f>
        <v>#DIV/0!</v>
      </c>
      <c r="E19" s="19"/>
      <c r="F19" s="1"/>
      <c r="G19" s="1"/>
      <c r="H19" s="1"/>
      <c r="I19" s="1"/>
      <c r="J19" s="1"/>
    </row>
    <row r="20" spans="1:10" ht="19.5">
      <c r="A20" s="1"/>
      <c r="B20" s="17"/>
      <c r="C20" s="18" t="s">
        <v>51</v>
      </c>
      <c r="D20" s="57" t="e">
        <f>(D12-D11)/D11</f>
        <v>#DIV/0!</v>
      </c>
      <c r="E20" s="19"/>
      <c r="F20" s="1"/>
      <c r="G20" s="1"/>
      <c r="H20" s="1"/>
      <c r="I20" s="1"/>
      <c r="J20" s="1"/>
    </row>
    <row r="21" spans="1:10" ht="19.5">
      <c r="A21" s="1"/>
      <c r="B21" s="17"/>
      <c r="C21" s="18" t="s">
        <v>52</v>
      </c>
      <c r="D21" s="57" t="e">
        <f>(D13-D12)/D12</f>
        <v>#DIV/0!</v>
      </c>
      <c r="E21" s="19"/>
      <c r="F21" s="1"/>
      <c r="G21" s="1"/>
      <c r="H21" s="1"/>
      <c r="I21" s="1"/>
      <c r="J21" s="1"/>
    </row>
    <row r="22" spans="1:10" ht="19.5">
      <c r="A22" s="1"/>
      <c r="B22" s="17"/>
      <c r="C22" s="18" t="s">
        <v>53</v>
      </c>
      <c r="D22" s="57" t="e">
        <f>(D7-D13)/D13</f>
        <v>#DIV/0!</v>
      </c>
      <c r="E22" s="19"/>
      <c r="F22" s="1"/>
      <c r="G22" s="1"/>
      <c r="H22" s="1"/>
      <c r="I22" s="1"/>
      <c r="J22" s="1"/>
    </row>
    <row r="23" spans="1:10" ht="15">
      <c r="A23" s="1"/>
      <c r="B23" s="17"/>
      <c r="C23" s="18" t="s">
        <v>9</v>
      </c>
      <c r="D23" s="57" t="e">
        <f>SUM(D19:D22)/4</f>
        <v>#DIV/0!</v>
      </c>
      <c r="E23" s="19"/>
      <c r="F23" s="1"/>
      <c r="G23" s="1"/>
      <c r="H23" s="1"/>
      <c r="I23" s="1"/>
      <c r="J23" s="1"/>
    </row>
    <row r="24" spans="1:10" ht="19.5">
      <c r="A24" s="1"/>
      <c r="B24" s="17"/>
      <c r="C24" s="18" t="s">
        <v>49</v>
      </c>
      <c r="D24" s="23" t="e">
        <f>((D7*(1+D23))/D8)+D23</f>
        <v>#DIV/0!</v>
      </c>
      <c r="E24" s="19"/>
      <c r="F24" s="1"/>
      <c r="G24" s="1"/>
      <c r="H24" s="1"/>
      <c r="I24" s="1"/>
      <c r="J24" s="1"/>
    </row>
    <row r="25" spans="1:10" ht="15.75" customHeight="1" thickBot="1">
      <c r="A25" s="1"/>
      <c r="B25" s="20"/>
      <c r="C25" s="21"/>
      <c r="D25" s="21"/>
      <c r="E25" s="22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J70"/>
  <sheetViews>
    <sheetView workbookViewId="0" topLeftCell="A1">
      <selection activeCell="D7" sqref="D7:D10"/>
    </sheetView>
  </sheetViews>
  <sheetFormatPr defaultColWidth="9.140625" defaultRowHeight="12.75"/>
  <cols>
    <col min="2" max="2" width="3.140625" style="0" customWidth="1"/>
    <col min="3" max="3" width="23.421875" style="0" customWidth="1"/>
    <col min="4" max="4" width="18.140625" style="0" customWidth="1"/>
    <col min="5" max="5" width="4.57421875" style="0" customWidth="1"/>
  </cols>
  <sheetData>
    <row r="1" spans="1:10" ht="15.75" customHeight="1">
      <c r="A1" s="1"/>
      <c r="B1" s="1"/>
      <c r="C1" s="2" t="s">
        <v>48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23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4"/>
      <c r="C6" s="5"/>
      <c r="D6" s="5"/>
      <c r="E6" s="6"/>
      <c r="F6" s="1"/>
      <c r="G6" s="1"/>
      <c r="H6" s="1"/>
      <c r="I6" s="1"/>
      <c r="J6" s="1"/>
    </row>
    <row r="7" spans="1:10" ht="15.75" customHeight="1">
      <c r="A7" s="1"/>
      <c r="B7" s="7"/>
      <c r="C7" s="12" t="s">
        <v>24</v>
      </c>
      <c r="D7" s="62" t="s">
        <v>98</v>
      </c>
      <c r="E7" s="8"/>
      <c r="F7" s="1"/>
      <c r="G7" s="1"/>
      <c r="H7" s="1"/>
      <c r="I7" s="1"/>
      <c r="J7" s="1"/>
    </row>
    <row r="8" spans="1:10" ht="15.75" customHeight="1">
      <c r="A8" s="1"/>
      <c r="B8" s="7"/>
      <c r="C8" s="12" t="s">
        <v>4</v>
      </c>
      <c r="D8" s="54"/>
      <c r="E8" s="8"/>
      <c r="F8" s="1"/>
      <c r="G8" s="1"/>
      <c r="H8" s="1"/>
      <c r="I8" s="1"/>
      <c r="J8" s="1"/>
    </row>
    <row r="9" spans="1:10" ht="15.75" customHeight="1">
      <c r="A9" s="1"/>
      <c r="B9" s="7"/>
      <c r="C9" s="12" t="s">
        <v>21</v>
      </c>
      <c r="D9" s="54"/>
      <c r="E9" s="8"/>
      <c r="F9" s="1"/>
      <c r="G9" s="1"/>
      <c r="H9" s="1"/>
      <c r="I9" s="1"/>
      <c r="J9" s="1"/>
    </row>
    <row r="10" spans="1:10" ht="15.75" customHeight="1">
      <c r="A10" s="1"/>
      <c r="B10" s="7"/>
      <c r="C10" s="12" t="s">
        <v>15</v>
      </c>
      <c r="D10" s="54"/>
      <c r="E10" s="8"/>
      <c r="F10" s="1"/>
      <c r="G10" s="1"/>
      <c r="H10" s="1"/>
      <c r="I10" s="1"/>
      <c r="J10" s="1"/>
    </row>
    <row r="11" spans="1:10" ht="15.75" customHeight="1" thickBot="1">
      <c r="A11" s="1"/>
      <c r="B11" s="9"/>
      <c r="C11" s="13"/>
      <c r="D11" s="10"/>
      <c r="E11" s="11"/>
      <c r="F11" s="1"/>
      <c r="G11" s="1"/>
      <c r="H11" s="1"/>
      <c r="I11" s="1"/>
      <c r="J11" s="1"/>
    </row>
    <row r="12" spans="1:10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>
      <c r="A13" s="1"/>
      <c r="B13" s="1"/>
      <c r="C13" s="3" t="s">
        <v>1</v>
      </c>
      <c r="D13" s="1"/>
      <c r="E13" s="1"/>
      <c r="F13" s="1"/>
      <c r="G13" s="1"/>
      <c r="H13" s="1"/>
      <c r="I13" s="1"/>
      <c r="J13" s="1"/>
    </row>
    <row r="14" spans="1:10" ht="15.7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/>
      <c r="B15" s="14"/>
      <c r="C15" s="15"/>
      <c r="D15" s="15"/>
      <c r="E15" s="16"/>
      <c r="F15" s="1"/>
      <c r="G15" s="1"/>
      <c r="H15" s="1"/>
      <c r="I15" s="1"/>
      <c r="J15" s="1"/>
    </row>
    <row r="16" spans="1:10" ht="15.75" customHeight="1">
      <c r="A16" s="1"/>
      <c r="B16" s="17"/>
      <c r="C16" s="18" t="s">
        <v>22</v>
      </c>
      <c r="D16" s="23" t="e">
        <f>(D8*(1/(1+D7)))+((D9*(D7/(1+D7))*(1-D10)))</f>
        <v>#VALUE!</v>
      </c>
      <c r="E16" s="19"/>
      <c r="F16" s="1"/>
      <c r="G16" s="1"/>
      <c r="H16" s="1"/>
      <c r="I16" s="1"/>
      <c r="J16" s="1"/>
    </row>
    <row r="17" spans="1:10" ht="15.75" customHeight="1" thickBot="1">
      <c r="A17" s="1"/>
      <c r="B17" s="20"/>
      <c r="C17" s="21"/>
      <c r="D17" s="21"/>
      <c r="E17" s="22"/>
      <c r="F17" s="1"/>
      <c r="G17" s="1"/>
      <c r="H17" s="1"/>
      <c r="I17" s="1"/>
      <c r="J17" s="1"/>
    </row>
    <row r="18" spans="1:10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4"/>
  <dimension ref="A1:J156"/>
  <sheetViews>
    <sheetView workbookViewId="0" topLeftCell="A26">
      <selection activeCell="D31" sqref="D31:D47"/>
    </sheetView>
  </sheetViews>
  <sheetFormatPr defaultColWidth="9.140625" defaultRowHeight="12.75"/>
  <cols>
    <col min="2" max="2" width="3.140625" style="0" customWidth="1"/>
    <col min="3" max="3" width="26.7109375" style="0" customWidth="1"/>
    <col min="4" max="4" width="19.421875" style="0" customWidth="1"/>
    <col min="5" max="5" width="3.140625" style="0" customWidth="1"/>
    <col min="6" max="6" width="18.140625" style="0" customWidth="1"/>
    <col min="7" max="7" width="3.140625" style="0" customWidth="1"/>
  </cols>
  <sheetData>
    <row r="1" spans="1:10" ht="15.75">
      <c r="A1" s="1"/>
      <c r="B1" s="1"/>
      <c r="C1" s="2" t="s">
        <v>48</v>
      </c>
      <c r="D1" s="1"/>
      <c r="E1" s="1"/>
      <c r="F1" s="1"/>
      <c r="G1" s="1"/>
      <c r="H1" s="1"/>
      <c r="I1" s="1"/>
      <c r="J1" s="1"/>
    </row>
    <row r="2" spans="1:10" ht="15">
      <c r="A2" s="1"/>
      <c r="B2" s="1"/>
      <c r="C2" s="1" t="s">
        <v>33</v>
      </c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>
      <c r="A4" s="1"/>
      <c r="B4" s="1"/>
      <c r="C4" s="3" t="s">
        <v>0</v>
      </c>
      <c r="D4" s="1"/>
      <c r="E4" s="1"/>
      <c r="F4" s="1"/>
      <c r="G4" s="1"/>
      <c r="H4" s="1"/>
      <c r="I4" s="1"/>
      <c r="J4" s="1"/>
    </row>
    <row r="5" spans="1:10" ht="15.75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">
      <c r="A6" s="1"/>
      <c r="B6" s="4"/>
      <c r="C6" s="5"/>
      <c r="D6" s="5"/>
      <c r="E6" s="6"/>
      <c r="F6" s="32"/>
      <c r="G6" s="32"/>
      <c r="H6" s="1"/>
      <c r="I6" s="1"/>
      <c r="J6" s="1"/>
    </row>
    <row r="7" spans="1:10" ht="15">
      <c r="A7" s="1"/>
      <c r="B7" s="7"/>
      <c r="C7" s="31" t="s">
        <v>69</v>
      </c>
      <c r="D7" s="67"/>
      <c r="E7" s="35"/>
      <c r="F7" s="33"/>
      <c r="G7" s="32"/>
      <c r="H7" s="1"/>
      <c r="I7" s="1"/>
      <c r="J7" s="1"/>
    </row>
    <row r="8" spans="1:10" ht="15">
      <c r="A8" s="1"/>
      <c r="B8" s="7"/>
      <c r="C8" s="31" t="s">
        <v>34</v>
      </c>
      <c r="D8" s="67"/>
      <c r="E8" s="35"/>
      <c r="F8" s="33"/>
      <c r="G8" s="32"/>
      <c r="H8" s="1"/>
      <c r="I8" s="1"/>
      <c r="J8" s="1"/>
    </row>
    <row r="9" spans="1:10" ht="15">
      <c r="A9" s="1"/>
      <c r="B9" s="7"/>
      <c r="C9" s="31" t="s">
        <v>35</v>
      </c>
      <c r="D9" s="67"/>
      <c r="E9" s="35"/>
      <c r="F9" s="33"/>
      <c r="G9" s="32"/>
      <c r="H9" s="1"/>
      <c r="I9" s="1"/>
      <c r="J9" s="1"/>
    </row>
    <row r="10" spans="1:10" ht="15">
      <c r="A10" s="1"/>
      <c r="B10" s="7"/>
      <c r="C10" s="31"/>
      <c r="D10" s="67"/>
      <c r="E10" s="35"/>
      <c r="F10" s="33"/>
      <c r="G10" s="32"/>
      <c r="H10" s="1"/>
      <c r="I10" s="1"/>
      <c r="J10" s="1"/>
    </row>
    <row r="11" spans="1:10" ht="15">
      <c r="A11" s="1"/>
      <c r="B11" s="7"/>
      <c r="C11" s="24" t="s">
        <v>20</v>
      </c>
      <c r="D11" s="66"/>
      <c r="E11" s="36"/>
      <c r="F11" s="34"/>
      <c r="G11" s="32"/>
      <c r="H11" s="1"/>
      <c r="I11" s="1"/>
      <c r="J11" s="1"/>
    </row>
    <row r="12" spans="1:10" ht="15">
      <c r="A12" s="1"/>
      <c r="B12" s="7"/>
      <c r="C12" s="12" t="s">
        <v>62</v>
      </c>
      <c r="D12" s="60"/>
      <c r="E12" s="36"/>
      <c r="F12" s="34"/>
      <c r="G12" s="32"/>
      <c r="H12" s="1"/>
      <c r="I12" s="1"/>
      <c r="J12" s="1"/>
    </row>
    <row r="13" spans="1:10" ht="15">
      <c r="A13" s="1"/>
      <c r="B13" s="7"/>
      <c r="C13" s="30" t="s">
        <v>57</v>
      </c>
      <c r="D13" s="59"/>
      <c r="E13" s="36"/>
      <c r="F13" s="34"/>
      <c r="G13" s="32"/>
      <c r="H13" s="1"/>
      <c r="I13" s="1"/>
      <c r="J13" s="1"/>
    </row>
    <row r="14" spans="1:10" ht="15">
      <c r="A14" s="1"/>
      <c r="B14" s="7"/>
      <c r="C14" s="30" t="s">
        <v>58</v>
      </c>
      <c r="D14" s="59"/>
      <c r="E14" s="36"/>
      <c r="F14" s="34"/>
      <c r="G14" s="32"/>
      <c r="H14" s="1"/>
      <c r="I14" s="1"/>
      <c r="J14" s="1"/>
    </row>
    <row r="15" spans="1:10" ht="15">
      <c r="A15" s="1"/>
      <c r="B15" s="7"/>
      <c r="C15" s="30" t="s">
        <v>59</v>
      </c>
      <c r="D15" s="63"/>
      <c r="E15" s="36"/>
      <c r="F15" s="34"/>
      <c r="G15" s="32"/>
      <c r="H15" s="1"/>
      <c r="I15" s="1"/>
      <c r="J15" s="1"/>
    </row>
    <row r="16" spans="1:10" ht="15">
      <c r="A16" s="1"/>
      <c r="B16" s="7"/>
      <c r="C16" s="30" t="s">
        <v>60</v>
      </c>
      <c r="D16" s="60"/>
      <c r="E16" s="36"/>
      <c r="F16" s="34"/>
      <c r="G16" s="32"/>
      <c r="H16" s="1"/>
      <c r="I16" s="1"/>
      <c r="J16" s="1"/>
    </row>
    <row r="17" spans="1:10" ht="15">
      <c r="A17" s="1"/>
      <c r="B17" s="7"/>
      <c r="C17" s="30" t="s">
        <v>70</v>
      </c>
      <c r="D17" s="60"/>
      <c r="E17" s="36"/>
      <c r="F17" s="34"/>
      <c r="G17" s="32"/>
      <c r="H17" s="1"/>
      <c r="I17" s="1"/>
      <c r="J17" s="1"/>
    </row>
    <row r="18" spans="1:10" ht="15">
      <c r="A18" s="1"/>
      <c r="B18" s="7"/>
      <c r="C18" s="30" t="s">
        <v>61</v>
      </c>
      <c r="D18" s="60"/>
      <c r="E18" s="36"/>
      <c r="F18" s="34"/>
      <c r="G18" s="32"/>
      <c r="H18" s="1"/>
      <c r="I18" s="1"/>
      <c r="J18" s="1"/>
    </row>
    <row r="19" spans="1:10" ht="15">
      <c r="A19" s="1"/>
      <c r="B19" s="7"/>
      <c r="C19" s="12"/>
      <c r="D19" s="56"/>
      <c r="E19" s="36"/>
      <c r="F19" s="34"/>
      <c r="G19" s="32"/>
      <c r="H19" s="1"/>
      <c r="I19" s="1"/>
      <c r="J19" s="1"/>
    </row>
    <row r="20" spans="1:10" ht="15">
      <c r="A20" s="1"/>
      <c r="B20" s="7"/>
      <c r="C20" s="24" t="s">
        <v>63</v>
      </c>
      <c r="D20" s="66"/>
      <c r="E20" s="36"/>
      <c r="F20" s="34"/>
      <c r="G20" s="32"/>
      <c r="H20" s="1"/>
      <c r="I20" s="1"/>
      <c r="J20" s="1"/>
    </row>
    <row r="21" spans="1:10" ht="15">
      <c r="A21" s="1"/>
      <c r="B21" s="7"/>
      <c r="C21" s="12" t="s">
        <v>27</v>
      </c>
      <c r="D21" s="66"/>
      <c r="E21" s="36"/>
      <c r="F21" s="34"/>
      <c r="G21" s="32"/>
      <c r="H21" s="1"/>
      <c r="I21" s="1"/>
      <c r="J21" s="1"/>
    </row>
    <row r="22" spans="1:10" ht="15">
      <c r="A22" s="1"/>
      <c r="B22" s="7"/>
      <c r="C22" s="12" t="s">
        <v>5</v>
      </c>
      <c r="D22" s="62"/>
      <c r="E22" s="36"/>
      <c r="F22" s="34"/>
      <c r="G22" s="32"/>
      <c r="H22" s="1"/>
      <c r="I22" s="1"/>
      <c r="J22" s="1"/>
    </row>
    <row r="23" spans="1:10" ht="15">
      <c r="A23" s="1"/>
      <c r="B23" s="7"/>
      <c r="C23" s="12" t="s">
        <v>28</v>
      </c>
      <c r="D23" s="58"/>
      <c r="E23" s="36"/>
      <c r="F23" s="34"/>
      <c r="G23" s="32"/>
      <c r="H23" s="1"/>
      <c r="I23" s="1"/>
      <c r="J23" s="1"/>
    </row>
    <row r="24" spans="1:10" ht="15">
      <c r="A24" s="1"/>
      <c r="B24" s="7"/>
      <c r="C24" s="12"/>
      <c r="D24" s="56"/>
      <c r="E24" s="36"/>
      <c r="F24" s="34"/>
      <c r="G24" s="32"/>
      <c r="H24" s="1"/>
      <c r="I24" s="1"/>
      <c r="J24" s="1"/>
    </row>
    <row r="25" spans="1:10" ht="15">
      <c r="A25" s="1"/>
      <c r="B25" s="7"/>
      <c r="C25" s="24" t="s">
        <v>29</v>
      </c>
      <c r="D25" s="66"/>
      <c r="E25" s="36"/>
      <c r="F25" s="34"/>
      <c r="G25" s="32"/>
      <c r="H25" s="1"/>
      <c r="I25" s="1"/>
      <c r="J25" s="1"/>
    </row>
    <row r="26" spans="1:10" ht="15">
      <c r="A26" s="1"/>
      <c r="B26" s="7"/>
      <c r="C26" s="12" t="s">
        <v>27</v>
      </c>
      <c r="D26" s="66"/>
      <c r="E26" s="36"/>
      <c r="F26" s="34"/>
      <c r="G26" s="32"/>
      <c r="H26" s="1"/>
      <c r="I26" s="1"/>
      <c r="J26" s="1"/>
    </row>
    <row r="27" spans="1:10" ht="15">
      <c r="A27" s="1"/>
      <c r="B27" s="7"/>
      <c r="C27" s="12" t="s">
        <v>18</v>
      </c>
      <c r="D27" s="63"/>
      <c r="E27" s="36"/>
      <c r="F27" s="34"/>
      <c r="G27" s="32"/>
      <c r="H27" s="1"/>
      <c r="I27" s="1"/>
      <c r="J27" s="1"/>
    </row>
    <row r="28" spans="1:10" ht="15">
      <c r="A28" s="1"/>
      <c r="B28" s="7"/>
      <c r="C28" s="12" t="s">
        <v>28</v>
      </c>
      <c r="D28" s="58"/>
      <c r="E28" s="36"/>
      <c r="F28" s="34"/>
      <c r="G28" s="32"/>
      <c r="H28" s="1"/>
      <c r="I28" s="1"/>
      <c r="J28" s="1"/>
    </row>
    <row r="29" spans="1:10" ht="15">
      <c r="A29" s="1"/>
      <c r="B29" s="7"/>
      <c r="C29" s="12"/>
      <c r="D29" s="55"/>
      <c r="E29" s="36"/>
      <c r="F29" s="34"/>
      <c r="G29" s="32"/>
      <c r="H29" s="1"/>
      <c r="I29" s="1"/>
      <c r="J29" s="1"/>
    </row>
    <row r="30" spans="1:10" ht="15">
      <c r="A30" s="1"/>
      <c r="B30" s="7"/>
      <c r="C30" s="24" t="s">
        <v>64</v>
      </c>
      <c r="D30" s="54"/>
      <c r="E30" s="36"/>
      <c r="F30" s="34"/>
      <c r="G30" s="32"/>
      <c r="H30" s="1"/>
      <c r="I30" s="1"/>
      <c r="J30" s="1"/>
    </row>
    <row r="31" spans="1:10" ht="15">
      <c r="A31" s="1"/>
      <c r="B31" s="7"/>
      <c r="C31" s="12" t="s">
        <v>7</v>
      </c>
      <c r="D31" s="63"/>
      <c r="E31" s="36"/>
      <c r="F31" s="34"/>
      <c r="G31" s="32"/>
      <c r="H31" s="1"/>
      <c r="I31" s="1"/>
      <c r="J31" s="1"/>
    </row>
    <row r="32" spans="1:10" ht="15">
      <c r="A32" s="1"/>
      <c r="B32" s="7"/>
      <c r="C32" s="12" t="s">
        <v>6</v>
      </c>
      <c r="D32" s="63"/>
      <c r="E32" s="36"/>
      <c r="F32" s="34"/>
      <c r="G32" s="32"/>
      <c r="H32" s="1"/>
      <c r="I32" s="1"/>
      <c r="J32" s="1"/>
    </row>
    <row r="33" spans="1:10" ht="15">
      <c r="A33" s="1"/>
      <c r="B33" s="7"/>
      <c r="C33" s="12"/>
      <c r="D33" s="63"/>
      <c r="E33" s="36"/>
      <c r="F33" s="34"/>
      <c r="G33" s="32"/>
      <c r="H33" s="1"/>
      <c r="I33" s="1"/>
      <c r="J33" s="1"/>
    </row>
    <row r="34" spans="1:10" ht="15">
      <c r="A34" s="1"/>
      <c r="B34" s="7"/>
      <c r="C34" s="12" t="s">
        <v>92</v>
      </c>
      <c r="D34" s="63"/>
      <c r="E34" s="36"/>
      <c r="F34" s="34"/>
      <c r="G34" s="32"/>
      <c r="H34" s="1"/>
      <c r="I34" s="1"/>
      <c r="J34" s="1"/>
    </row>
    <row r="35" spans="1:10" ht="15">
      <c r="A35" s="1"/>
      <c r="B35" s="7"/>
      <c r="C35" s="12" t="s">
        <v>94</v>
      </c>
      <c r="D35" s="63"/>
      <c r="E35" s="36"/>
      <c r="F35" s="34"/>
      <c r="G35" s="32"/>
      <c r="H35" s="1"/>
      <c r="I35" s="1"/>
      <c r="J35" s="1"/>
    </row>
    <row r="36" spans="1:10" ht="15">
      <c r="A36" s="1"/>
      <c r="B36" s="7"/>
      <c r="C36" s="31" t="s">
        <v>93</v>
      </c>
      <c r="D36" s="86"/>
      <c r="E36" s="36"/>
      <c r="F36" s="34"/>
      <c r="G36" s="32"/>
      <c r="H36" s="1"/>
      <c r="I36" s="1"/>
      <c r="J36" s="1"/>
    </row>
    <row r="37" spans="1:10" ht="15">
      <c r="A37" s="1"/>
      <c r="B37" s="7"/>
      <c r="C37" s="31" t="s">
        <v>15</v>
      </c>
      <c r="D37" s="68"/>
      <c r="E37" s="36"/>
      <c r="F37" s="34"/>
      <c r="G37" s="32"/>
      <c r="H37" s="1"/>
      <c r="I37" s="1"/>
      <c r="J37" s="1"/>
    </row>
    <row r="38" spans="1:10" ht="15">
      <c r="A38" s="1"/>
      <c r="B38" s="7"/>
      <c r="C38" s="31" t="s">
        <v>71</v>
      </c>
      <c r="D38" s="72"/>
      <c r="E38" s="36"/>
      <c r="F38" s="34"/>
      <c r="G38" s="32"/>
      <c r="H38" s="1"/>
      <c r="I38" s="1"/>
      <c r="J38" s="1"/>
    </row>
    <row r="39" spans="1:10" ht="15">
      <c r="A39" s="1"/>
      <c r="B39" s="7"/>
      <c r="C39" s="31"/>
      <c r="D39" s="68"/>
      <c r="E39" s="36"/>
      <c r="F39" s="34"/>
      <c r="G39" s="32"/>
      <c r="H39" s="1"/>
      <c r="I39" s="1"/>
      <c r="J39" s="1"/>
    </row>
    <row r="40" spans="1:10" ht="15">
      <c r="A40" s="1"/>
      <c r="B40" s="65" t="s">
        <v>55</v>
      </c>
      <c r="C40" s="31" t="s">
        <v>31</v>
      </c>
      <c r="D40" s="68"/>
      <c r="E40" s="36"/>
      <c r="F40" s="34"/>
      <c r="G40" s="32"/>
      <c r="H40" s="1"/>
      <c r="I40" s="1"/>
      <c r="J40" s="1"/>
    </row>
    <row r="41" spans="1:10" ht="15">
      <c r="A41" s="1"/>
      <c r="B41" s="65" t="s">
        <v>56</v>
      </c>
      <c r="C41" s="31" t="s">
        <v>72</v>
      </c>
      <c r="D41" s="73"/>
      <c r="E41" s="36"/>
      <c r="F41" s="34"/>
      <c r="G41" s="32"/>
      <c r="H41" s="1"/>
      <c r="I41" s="1"/>
      <c r="J41" s="1"/>
    </row>
    <row r="42" spans="1:10" ht="15">
      <c r="A42" s="1"/>
      <c r="B42" s="65"/>
      <c r="C42" s="31" t="s">
        <v>73</v>
      </c>
      <c r="D42" s="69"/>
      <c r="E42" s="36"/>
      <c r="F42" s="34"/>
      <c r="G42" s="32"/>
      <c r="H42" s="1"/>
      <c r="I42" s="1"/>
      <c r="J42" s="1"/>
    </row>
    <row r="43" spans="1:10" ht="15">
      <c r="A43" s="1"/>
      <c r="B43" s="65"/>
      <c r="C43" s="31" t="s">
        <v>36</v>
      </c>
      <c r="D43" s="67"/>
      <c r="E43" s="36"/>
      <c r="F43" s="34"/>
      <c r="G43" s="32"/>
      <c r="H43" s="1"/>
      <c r="I43" s="1"/>
      <c r="J43" s="1"/>
    </row>
    <row r="44" spans="1:10" ht="15">
      <c r="A44" s="1"/>
      <c r="B44" s="65" t="s">
        <v>74</v>
      </c>
      <c r="C44" s="31" t="s">
        <v>37</v>
      </c>
      <c r="D44" s="67"/>
      <c r="E44" s="36"/>
      <c r="F44" s="34"/>
      <c r="G44" s="32"/>
      <c r="H44" s="1"/>
      <c r="I44" s="1"/>
      <c r="J44" s="1"/>
    </row>
    <row r="45" spans="1:10" ht="15">
      <c r="A45" s="1"/>
      <c r="B45" s="65"/>
      <c r="C45" s="31" t="s">
        <v>38</v>
      </c>
      <c r="D45" s="67"/>
      <c r="E45" s="36"/>
      <c r="F45" s="34"/>
      <c r="G45" s="32"/>
      <c r="H45" s="1"/>
      <c r="I45" s="1"/>
      <c r="J45" s="1"/>
    </row>
    <row r="46" spans="1:10" ht="15">
      <c r="A46" s="1"/>
      <c r="B46" s="65"/>
      <c r="C46" s="31" t="s">
        <v>39</v>
      </c>
      <c r="D46" s="69"/>
      <c r="E46" s="36"/>
      <c r="F46" s="34"/>
      <c r="G46" s="32"/>
      <c r="H46" s="1"/>
      <c r="I46" s="1"/>
      <c r="J46" s="1"/>
    </row>
    <row r="47" spans="1:10" ht="15">
      <c r="A47" s="1"/>
      <c r="B47" s="65"/>
      <c r="C47" s="31" t="s">
        <v>40</v>
      </c>
      <c r="D47" s="67"/>
      <c r="E47" s="36"/>
      <c r="F47" s="34"/>
      <c r="G47" s="32"/>
      <c r="H47" s="1"/>
      <c r="I47" s="1"/>
      <c r="J47" s="1"/>
    </row>
    <row r="48" spans="1:10" ht="15.75" thickBot="1">
      <c r="A48" s="1"/>
      <c r="B48" s="9"/>
      <c r="C48" s="39"/>
      <c r="D48" s="29"/>
      <c r="E48" s="11"/>
      <c r="F48" s="32"/>
      <c r="G48" s="27"/>
      <c r="H48" s="28"/>
      <c r="I48" s="1"/>
      <c r="J48" s="1"/>
    </row>
    <row r="49" spans="1:10" ht="15">
      <c r="A49" s="1"/>
      <c r="B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3" t="s">
        <v>1</v>
      </c>
      <c r="D50" s="1"/>
      <c r="E50" s="1"/>
      <c r="F50" s="1"/>
      <c r="G50" s="1"/>
      <c r="H50" s="1"/>
      <c r="I50" s="1"/>
      <c r="J50" s="1"/>
    </row>
    <row r="51" spans="1:10" ht="15.75" thickBo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8" ht="15">
      <c r="A52" s="1"/>
      <c r="B52" s="14"/>
      <c r="C52" s="15"/>
      <c r="D52" s="15"/>
      <c r="E52" s="16"/>
      <c r="F52" s="1"/>
      <c r="G52" s="1"/>
      <c r="H52" s="1"/>
    </row>
    <row r="53" spans="1:8" ht="15">
      <c r="A53" s="1"/>
      <c r="B53" s="61"/>
      <c r="C53" s="18" t="s">
        <v>19</v>
      </c>
      <c r="D53" s="64">
        <f>(D18/100)*D12*1000</f>
        <v>0</v>
      </c>
      <c r="E53" s="19"/>
      <c r="F53" s="1"/>
      <c r="G53" s="1"/>
      <c r="H53" s="1"/>
    </row>
    <row r="54" spans="1:8" ht="15">
      <c r="A54" s="1"/>
      <c r="B54" s="61"/>
      <c r="C54" s="18" t="s">
        <v>65</v>
      </c>
      <c r="D54" s="64">
        <f>D21*D23</f>
        <v>0</v>
      </c>
      <c r="E54" s="19"/>
      <c r="F54" s="1"/>
      <c r="G54" s="1"/>
      <c r="H54" s="1"/>
    </row>
    <row r="55" spans="1:8" ht="15">
      <c r="A55" s="1"/>
      <c r="B55" s="61"/>
      <c r="C55" s="18" t="s">
        <v>66</v>
      </c>
      <c r="D55" s="76">
        <f>D26*D28</f>
        <v>0</v>
      </c>
      <c r="E55" s="19"/>
      <c r="F55" s="1"/>
      <c r="G55" s="1"/>
      <c r="H55" s="1"/>
    </row>
    <row r="56" spans="1:8" ht="15">
      <c r="A56" s="1"/>
      <c r="B56" s="61"/>
      <c r="C56" s="18" t="s">
        <v>67</v>
      </c>
      <c r="D56" s="64">
        <f>SUM(D53:D55)</f>
        <v>0</v>
      </c>
      <c r="E56" s="19"/>
      <c r="F56" s="1"/>
      <c r="G56" s="1"/>
      <c r="H56" s="1"/>
    </row>
    <row r="57" spans="1:8" ht="15">
      <c r="A57" s="1"/>
      <c r="B57" s="61"/>
      <c r="C57" s="18"/>
      <c r="D57" s="64"/>
      <c r="E57" s="19"/>
      <c r="F57" s="1"/>
      <c r="G57" s="1"/>
      <c r="H57" s="1"/>
    </row>
    <row r="58" spans="1:8" ht="15">
      <c r="A58" s="1"/>
      <c r="B58" s="61"/>
      <c r="C58" s="18" t="s">
        <v>26</v>
      </c>
      <c r="D58" s="77" t="e">
        <f>D53/D56</f>
        <v>#DIV/0!</v>
      </c>
      <c r="E58" s="19"/>
      <c r="F58" s="1"/>
      <c r="G58" s="1"/>
      <c r="H58" s="1"/>
    </row>
    <row r="59" spans="1:8" ht="15">
      <c r="A59" s="1"/>
      <c r="B59" s="61"/>
      <c r="C59" s="18" t="s">
        <v>25</v>
      </c>
      <c r="D59" s="77" t="e">
        <f>D54/D56</f>
        <v>#DIV/0!</v>
      </c>
      <c r="E59" s="19"/>
      <c r="F59" s="1"/>
      <c r="G59" s="1"/>
      <c r="H59" s="1"/>
    </row>
    <row r="60" spans="1:8" ht="15">
      <c r="A60" s="1"/>
      <c r="B60" s="61"/>
      <c r="C60" s="18" t="s">
        <v>30</v>
      </c>
      <c r="D60" s="77" t="e">
        <f>D55/D56</f>
        <v>#DIV/0!</v>
      </c>
      <c r="E60" s="19"/>
      <c r="F60" s="1"/>
      <c r="G60" s="1"/>
      <c r="H60" s="1"/>
    </row>
    <row r="61" spans="1:8" ht="15">
      <c r="A61" s="1"/>
      <c r="B61" s="61"/>
      <c r="C61" s="18"/>
      <c r="D61" s="77"/>
      <c r="E61" s="19"/>
      <c r="F61" s="1"/>
      <c r="G61" s="1"/>
      <c r="H61" s="1"/>
    </row>
    <row r="62" spans="1:8" ht="15">
      <c r="A62" s="1"/>
      <c r="B62" s="61" t="s">
        <v>54</v>
      </c>
      <c r="C62" s="18" t="s">
        <v>91</v>
      </c>
      <c r="D62" s="77" t="e">
        <f>D58*D36+D59*D34+D60*D35</f>
        <v>#DIV/0!</v>
      </c>
      <c r="E62" s="19"/>
      <c r="F62" s="1"/>
      <c r="G62" s="1"/>
      <c r="H62" s="1"/>
    </row>
    <row r="63" spans="1:8" ht="15">
      <c r="A63" s="1"/>
      <c r="B63" s="61"/>
      <c r="C63" s="18" t="s">
        <v>75</v>
      </c>
      <c r="D63" s="40"/>
      <c r="E63" s="19"/>
      <c r="F63" s="1"/>
      <c r="G63" s="1"/>
      <c r="H63" s="1"/>
    </row>
    <row r="64" spans="1:8" ht="15">
      <c r="A64" s="1"/>
      <c r="B64" s="61"/>
      <c r="C64" s="18" t="s">
        <v>76</v>
      </c>
      <c r="D64" s="40"/>
      <c r="E64" s="19"/>
      <c r="F64" s="1"/>
      <c r="G64" s="1"/>
      <c r="H64" s="1"/>
    </row>
    <row r="65" spans="1:8" ht="15">
      <c r="A65" s="1"/>
      <c r="B65" s="61"/>
      <c r="C65" s="18" t="s">
        <v>77</v>
      </c>
      <c r="D65" s="74">
        <f>-D8</f>
        <v>0</v>
      </c>
      <c r="E65" s="19"/>
      <c r="F65" s="1"/>
      <c r="G65" s="1"/>
      <c r="H65" s="1"/>
    </row>
    <row r="66" spans="1:8" ht="15">
      <c r="A66" s="1"/>
      <c r="B66" s="61"/>
      <c r="C66" s="18" t="s">
        <v>95</v>
      </c>
      <c r="D66" s="74" t="e">
        <f>-D9/(1-D62)</f>
        <v>#DIV/0!</v>
      </c>
      <c r="E66" s="19"/>
      <c r="F66" s="1"/>
      <c r="G66" s="1"/>
      <c r="H66" s="1"/>
    </row>
    <row r="67" spans="1:8" ht="15">
      <c r="A67" s="1"/>
      <c r="B67" s="61"/>
      <c r="C67" s="18" t="s">
        <v>71</v>
      </c>
      <c r="D67" s="74">
        <f>-D38</f>
        <v>0</v>
      </c>
      <c r="E67" s="19"/>
      <c r="F67" s="1"/>
      <c r="G67" s="1"/>
      <c r="H67" s="1"/>
    </row>
    <row r="68" spans="1:8" ht="15.75">
      <c r="A68" s="1"/>
      <c r="B68" s="61"/>
      <c r="C68" s="18"/>
      <c r="D68" s="75" t="e">
        <f>SUM(D65:D67)</f>
        <v>#DIV/0!</v>
      </c>
      <c r="E68" s="19"/>
      <c r="F68" s="1"/>
      <c r="G68" s="1"/>
      <c r="H68" s="1"/>
    </row>
    <row r="69" spans="1:8" ht="15">
      <c r="A69" s="1"/>
      <c r="B69" s="61"/>
      <c r="C69" s="18"/>
      <c r="D69" s="64"/>
      <c r="E69" s="19"/>
      <c r="F69" s="1"/>
      <c r="G69" s="1"/>
      <c r="H69" s="1"/>
    </row>
    <row r="70" spans="1:8" ht="15">
      <c r="A70" s="1"/>
      <c r="B70" s="61" t="s">
        <v>55</v>
      </c>
      <c r="C70" s="18" t="s">
        <v>17</v>
      </c>
      <c r="D70" s="57" t="e">
        <f>YIELD(D13,D14,D15,D18,D17,D16)</f>
        <v>#NAME?</v>
      </c>
      <c r="E70" s="19"/>
      <c r="F70" s="1"/>
      <c r="G70" s="1"/>
      <c r="H70" s="1"/>
    </row>
    <row r="71" spans="1:8" ht="15">
      <c r="A71" s="1"/>
      <c r="B71" s="61"/>
      <c r="C71" s="18" t="s">
        <v>16</v>
      </c>
      <c r="D71" s="57" t="e">
        <f>D70*(1-D37)</f>
        <v>#NAME?</v>
      </c>
      <c r="E71" s="19"/>
      <c r="F71" s="1"/>
      <c r="G71" s="1"/>
      <c r="H71" s="1"/>
    </row>
    <row r="72" spans="1:8" ht="15">
      <c r="A72" s="1"/>
      <c r="B72" s="61"/>
      <c r="C72" s="18" t="s">
        <v>4</v>
      </c>
      <c r="D72" s="57">
        <f>D32+(D22*D31)</f>
        <v>0</v>
      </c>
      <c r="E72" s="19"/>
      <c r="F72" s="1"/>
      <c r="G72" s="1"/>
      <c r="H72" s="1"/>
    </row>
    <row r="73" spans="1:8" ht="15">
      <c r="A73" s="1"/>
      <c r="B73" s="61"/>
      <c r="C73" s="18" t="s">
        <v>68</v>
      </c>
      <c r="D73" s="57" t="e">
        <f>(D27*100)/D28</f>
        <v>#DIV/0!</v>
      </c>
      <c r="E73" s="19"/>
      <c r="F73" s="1"/>
      <c r="G73" s="1"/>
      <c r="H73" s="1"/>
    </row>
    <row r="74" spans="1:8" ht="15">
      <c r="A74" s="1"/>
      <c r="B74" s="61"/>
      <c r="C74" s="18" t="s">
        <v>22</v>
      </c>
      <c r="D74" s="57" t="e">
        <f>((D53/D56)*D71)+((D54/D56)*D72)+((D55/D56)*D73)</f>
        <v>#DIV/0!</v>
      </c>
      <c r="E74" s="19"/>
      <c r="F74" s="1"/>
      <c r="G74" s="1"/>
      <c r="H74" s="1"/>
    </row>
    <row r="75" spans="1:8" ht="15">
      <c r="A75" s="1"/>
      <c r="B75" s="61"/>
      <c r="C75" s="18"/>
      <c r="D75" s="57"/>
      <c r="E75" s="19"/>
      <c r="F75" s="1"/>
      <c r="G75" s="1"/>
      <c r="H75" s="1"/>
    </row>
    <row r="76" spans="1:8" ht="15.75">
      <c r="A76" s="1"/>
      <c r="B76" s="61"/>
      <c r="C76" s="18" t="s">
        <v>78</v>
      </c>
      <c r="D76" s="23" t="e">
        <f>D74+D40</f>
        <v>#DIV/0!</v>
      </c>
      <c r="E76" s="19"/>
      <c r="F76" s="1"/>
      <c r="G76" s="1"/>
      <c r="H76" s="1"/>
    </row>
    <row r="77" spans="1:8" ht="15.75">
      <c r="A77" s="1"/>
      <c r="B77" s="61"/>
      <c r="C77" s="18"/>
      <c r="D77" s="25"/>
      <c r="E77" s="19"/>
      <c r="F77" s="1"/>
      <c r="G77" s="1"/>
      <c r="H77" s="1"/>
    </row>
    <row r="78" spans="1:8" ht="15">
      <c r="A78" s="1"/>
      <c r="B78" s="61" t="s">
        <v>56</v>
      </c>
      <c r="C78" s="18" t="s">
        <v>79</v>
      </c>
      <c r="D78" s="71" t="e">
        <f>(((D41-D42)/D41)*D9)</f>
        <v>#DIV/0!</v>
      </c>
      <c r="E78" s="19"/>
      <c r="F78" s="1"/>
      <c r="G78" s="1"/>
      <c r="H78" s="1"/>
    </row>
    <row r="79" spans="1:8" ht="15.75">
      <c r="A79" s="1"/>
      <c r="B79" s="61"/>
      <c r="C79" s="18" t="s">
        <v>41</v>
      </c>
      <c r="D79" s="38" t="e">
        <f>D43+(D37*(D78-D43))</f>
        <v>#DIV/0!</v>
      </c>
      <c r="E79" s="19"/>
      <c r="F79" s="1"/>
      <c r="G79" s="1"/>
      <c r="H79" s="1"/>
    </row>
    <row r="80" spans="1:8" ht="15.75">
      <c r="A80" s="1"/>
      <c r="B80" s="61"/>
      <c r="C80" s="18"/>
      <c r="D80" s="37"/>
      <c r="E80" s="19"/>
      <c r="F80" s="1"/>
      <c r="G80" s="1"/>
      <c r="H80" s="1"/>
    </row>
    <row r="81" spans="1:8" ht="15">
      <c r="A81" s="1"/>
      <c r="B81" s="61" t="s">
        <v>74</v>
      </c>
      <c r="C81" s="18" t="s">
        <v>80</v>
      </c>
      <c r="D81" s="78">
        <f>D46*D47</f>
        <v>0</v>
      </c>
      <c r="E81" s="19"/>
      <c r="F81" s="1"/>
      <c r="G81" s="1"/>
      <c r="H81" s="1"/>
    </row>
    <row r="82" spans="1:8" ht="15">
      <c r="A82" s="1"/>
      <c r="B82" s="61"/>
      <c r="C82" s="18" t="s">
        <v>81</v>
      </c>
      <c r="D82" s="78">
        <f>-D46*D45</f>
        <v>0</v>
      </c>
      <c r="E82" s="19"/>
      <c r="F82" s="1"/>
      <c r="G82" s="1"/>
      <c r="H82" s="1"/>
    </row>
    <row r="83" spans="1:8" ht="15">
      <c r="A83" s="1"/>
      <c r="B83" s="61"/>
      <c r="C83" s="18" t="s">
        <v>82</v>
      </c>
      <c r="D83" s="78">
        <f>-D44</f>
        <v>0</v>
      </c>
      <c r="E83" s="19"/>
      <c r="F83" s="1"/>
      <c r="G83" s="1"/>
      <c r="H83" s="1"/>
    </row>
    <row r="84" spans="1:8" ht="15">
      <c r="A84" s="1"/>
      <c r="B84" s="61"/>
      <c r="C84" s="18" t="s">
        <v>83</v>
      </c>
      <c r="D84" s="79" t="e">
        <f>-D9/D41</f>
        <v>#DIV/0!</v>
      </c>
      <c r="E84" s="19"/>
      <c r="F84" s="1"/>
      <c r="G84" s="1"/>
      <c r="H84" s="1"/>
    </row>
    <row r="85" spans="1:8" ht="15">
      <c r="A85" s="1"/>
      <c r="B85" s="61"/>
      <c r="C85" s="18" t="s">
        <v>84</v>
      </c>
      <c r="D85" s="78" t="e">
        <f>SUM(D81:D84)</f>
        <v>#DIV/0!</v>
      </c>
      <c r="E85" s="19"/>
      <c r="F85" s="1"/>
      <c r="G85" s="1"/>
      <c r="H85" s="1"/>
    </row>
    <row r="86" spans="1:8" ht="15">
      <c r="A86" s="1"/>
      <c r="B86" s="61"/>
      <c r="C86" s="18" t="s">
        <v>85</v>
      </c>
      <c r="D86" s="79" t="e">
        <f>-D85*D37</f>
        <v>#DIV/0!</v>
      </c>
      <c r="E86" s="19"/>
      <c r="F86" s="1"/>
      <c r="G86" s="1"/>
      <c r="H86" s="1"/>
    </row>
    <row r="87" spans="1:8" ht="15">
      <c r="A87" s="1"/>
      <c r="B87" s="61"/>
      <c r="C87" s="18" t="s">
        <v>86</v>
      </c>
      <c r="D87" s="78" t="e">
        <f>D85+D86</f>
        <v>#DIV/0!</v>
      </c>
      <c r="E87" s="19"/>
      <c r="F87" s="1"/>
      <c r="G87" s="1"/>
      <c r="H87" s="1"/>
    </row>
    <row r="88" spans="1:8" ht="15">
      <c r="A88" s="1"/>
      <c r="B88" s="61"/>
      <c r="C88" s="18" t="s">
        <v>83</v>
      </c>
      <c r="D88" s="78" t="e">
        <f>-D84</f>
        <v>#DIV/0!</v>
      </c>
      <c r="E88" s="19"/>
      <c r="F88" s="1"/>
      <c r="G88" s="1"/>
      <c r="H88" s="1"/>
    </row>
    <row r="89" spans="1:8" ht="15.75">
      <c r="A89" s="1"/>
      <c r="B89" s="61"/>
      <c r="C89" s="18" t="s">
        <v>87</v>
      </c>
      <c r="D89" s="38" t="e">
        <f>D87+D88</f>
        <v>#DIV/0!</v>
      </c>
      <c r="E89" s="19"/>
      <c r="F89" s="1"/>
      <c r="G89" s="1"/>
      <c r="H89" s="1"/>
    </row>
    <row r="90" spans="1:8" ht="15.75">
      <c r="A90" s="1"/>
      <c r="B90" s="61"/>
      <c r="C90" s="18"/>
      <c r="D90" s="37"/>
      <c r="E90" s="19"/>
      <c r="F90" s="1"/>
      <c r="G90" s="1"/>
      <c r="H90" s="1"/>
    </row>
    <row r="91" spans="1:8" ht="15.75">
      <c r="A91" s="1"/>
      <c r="B91" s="61" t="s">
        <v>88</v>
      </c>
      <c r="C91" s="18" t="s">
        <v>97</v>
      </c>
      <c r="D91" s="87" t="e">
        <f>(D44+(D9/D41))/(D47-D45)</f>
        <v>#DIV/0!</v>
      </c>
      <c r="E91" s="19"/>
      <c r="F91" s="1"/>
      <c r="G91" s="1"/>
      <c r="H91" s="1"/>
    </row>
    <row r="92" spans="1:8" ht="15">
      <c r="A92" s="1"/>
      <c r="B92" s="61"/>
      <c r="C92" s="18"/>
      <c r="D92" s="41"/>
      <c r="E92" s="19"/>
      <c r="F92" s="1"/>
      <c r="G92" s="1"/>
      <c r="H92" s="1"/>
    </row>
    <row r="93" spans="1:8" ht="15">
      <c r="A93" s="1"/>
      <c r="B93" s="61" t="s">
        <v>96</v>
      </c>
      <c r="C93" s="70" t="s">
        <v>89</v>
      </c>
      <c r="D93" s="80" t="s">
        <v>90</v>
      </c>
      <c r="E93" s="19"/>
      <c r="F93" s="1"/>
      <c r="G93" s="1"/>
      <c r="H93" s="1"/>
    </row>
    <row r="94" spans="1:8" ht="15">
      <c r="A94" s="1"/>
      <c r="B94" s="61"/>
      <c r="C94" s="81">
        <v>0</v>
      </c>
      <c r="D94" s="82" t="e">
        <f>D68</f>
        <v>#DIV/0!</v>
      </c>
      <c r="E94" s="19"/>
      <c r="F94" s="1"/>
      <c r="G94" s="1"/>
      <c r="H94" s="1"/>
    </row>
    <row r="95" spans="1:8" ht="15">
      <c r="A95" s="1"/>
      <c r="B95" s="61"/>
      <c r="C95" s="81">
        <v>1</v>
      </c>
      <c r="D95" s="82" t="e">
        <f>D89</f>
        <v>#DIV/0!</v>
      </c>
      <c r="E95" s="19"/>
      <c r="F95" s="1"/>
      <c r="G95" s="1"/>
      <c r="H95" s="1"/>
    </row>
    <row r="96" spans="1:8" ht="15">
      <c r="A96" s="1"/>
      <c r="B96" s="61"/>
      <c r="C96" s="81">
        <v>2</v>
      </c>
      <c r="D96" s="82" t="e">
        <f>D89</f>
        <v>#DIV/0!</v>
      </c>
      <c r="E96" s="19"/>
      <c r="F96" s="1"/>
      <c r="G96" s="1"/>
      <c r="H96" s="1"/>
    </row>
    <row r="97" spans="1:8" ht="15">
      <c r="A97" s="1"/>
      <c r="B97" s="61"/>
      <c r="C97" s="81">
        <v>3</v>
      </c>
      <c r="D97" s="82" t="e">
        <f>D89</f>
        <v>#DIV/0!</v>
      </c>
      <c r="E97" s="19"/>
      <c r="F97" s="1"/>
      <c r="G97" s="1"/>
      <c r="H97" s="1"/>
    </row>
    <row r="98" spans="1:8" ht="15">
      <c r="A98" s="1"/>
      <c r="B98" s="61"/>
      <c r="C98" s="81">
        <v>4</v>
      </c>
      <c r="D98" s="82" t="e">
        <f>D89</f>
        <v>#DIV/0!</v>
      </c>
      <c r="E98" s="19"/>
      <c r="F98" s="1"/>
      <c r="G98" s="1"/>
      <c r="H98" s="1"/>
    </row>
    <row r="99" spans="1:8" ht="15">
      <c r="A99" s="1"/>
      <c r="B99" s="61"/>
      <c r="C99" s="81">
        <v>5</v>
      </c>
      <c r="D99" s="82" t="e">
        <f>D89+D79+D38</f>
        <v>#DIV/0!</v>
      </c>
      <c r="E99" s="19"/>
      <c r="F99" s="1"/>
      <c r="G99" s="1"/>
      <c r="H99" s="1"/>
    </row>
    <row r="100" spans="1:8" ht="15.75">
      <c r="A100" s="1"/>
      <c r="B100" s="61"/>
      <c r="C100" s="18"/>
      <c r="D100" s="37"/>
      <c r="E100" s="19"/>
      <c r="F100" s="1"/>
      <c r="G100" s="1"/>
      <c r="H100" s="1"/>
    </row>
    <row r="101" spans="1:8" ht="15.75">
      <c r="A101" s="1"/>
      <c r="B101" s="61"/>
      <c r="C101" s="18" t="s">
        <v>42</v>
      </c>
      <c r="D101" s="83" t="e">
        <f>IRR(D94:D99)</f>
        <v>#VALUE!</v>
      </c>
      <c r="E101" s="19"/>
      <c r="F101" s="1"/>
      <c r="G101" s="1"/>
      <c r="H101" s="1"/>
    </row>
    <row r="102" spans="1:8" ht="15.75">
      <c r="A102" s="1"/>
      <c r="B102" s="61"/>
      <c r="C102" s="18" t="s">
        <v>32</v>
      </c>
      <c r="D102" s="84" t="e">
        <f>NPV(D76,D95:D99)+D94</f>
        <v>#DIV/0!</v>
      </c>
      <c r="E102" s="19"/>
      <c r="F102" s="1"/>
      <c r="G102" s="1"/>
      <c r="H102" s="1"/>
    </row>
    <row r="103" spans="1:8" ht="15.75" thickBot="1">
      <c r="A103" s="1"/>
      <c r="B103" s="85"/>
      <c r="C103" s="21"/>
      <c r="D103" s="26"/>
      <c r="E103" s="22"/>
      <c r="F103" s="1"/>
      <c r="G103" s="1"/>
      <c r="H103" s="1"/>
    </row>
    <row r="104" spans="1:10" ht="1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</sheetData>
  <printOptions/>
  <pageMargins left="0.75" right="0.75" top="1" bottom="1" header="0.5" footer="0.5"/>
  <pageSetup horizontalDpi="360" verticalDpi="360" orientation="portrait" r:id="rId1"/>
  <ignoredErrors>
    <ignoredError sqref="D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McGraw-Hill Higher Education</cp:lastModifiedBy>
  <dcterms:created xsi:type="dcterms:W3CDTF">2002-05-18T22:27:55Z</dcterms:created>
  <dcterms:modified xsi:type="dcterms:W3CDTF">2002-07-22T21:45:49Z</dcterms:modified>
  <cp:category/>
  <cp:version/>
  <cp:contentType/>
  <cp:contentStatus/>
</cp:coreProperties>
</file>