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Chapter 17" sheetId="1" r:id="rId1"/>
    <sheet name="Assignment" sheetId="2" r:id="rId2"/>
    <sheet name="Job Sequencing" sheetId="3" r:id="rId3"/>
    <sheet name="Johnson's Rule" sheetId="4" r:id="rId4"/>
    <sheet name="Examples" sheetId="5" r:id="rId5"/>
    <sheet name="Solved Problems" sheetId="6" r:id="rId6"/>
  </sheets>
  <definedNames>
    <definedName name="CurDate">'Job Sequencing'!$F$3</definedName>
    <definedName name="input15">'Assignment'!$D$5:$H$9</definedName>
    <definedName name="input17">'Job Sequencing'!$B$6:$F$11</definedName>
    <definedName name="input19">'Johnson's Rule'!$B$5:$D$11,'Johnson's Rule'!$F$15:$L$15</definedName>
    <definedName name="Method">'Job Sequencing'!$E$14</definedName>
    <definedName name="_xlnm.Print_Area" localSheetId="1">'Assignment'!$A$1:$L$23</definedName>
    <definedName name="_xlnm.Print_Area" localSheetId="2">'Job Sequencing'!$A$1:$J$23</definedName>
    <definedName name="solver_adj" localSheetId="1" hidden="1">'Assignment'!$D$16:$H$20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'Assignment'!$D$21:$H$21</definedName>
    <definedName name="solver_lhs10" localSheetId="1" hidden="1">'Assignment'!#REF!</definedName>
    <definedName name="solver_lhs11" localSheetId="1" hidden="1">'Assignment'!#REF!</definedName>
    <definedName name="solver_lhs12" localSheetId="1" hidden="1">'Assignment'!#REF!</definedName>
    <definedName name="solver_lhs13" localSheetId="1" hidden="1">'Assignment'!#REF!</definedName>
    <definedName name="solver_lhs2" localSheetId="1" hidden="1">'Assignment'!$I$16:$I$20</definedName>
    <definedName name="solver_lhs3" localSheetId="1" hidden="1">'Assignment'!#REF!</definedName>
    <definedName name="solver_lhs4" localSheetId="1" hidden="1">'Assignment'!#REF!</definedName>
    <definedName name="solver_lhs5" localSheetId="1" hidden="1">'Assignment'!#REF!</definedName>
    <definedName name="solver_lhs6" localSheetId="1" hidden="1">'Assignment'!#REF!</definedName>
    <definedName name="solver_lhs7" localSheetId="1" hidden="1">'Assignment'!#REF!</definedName>
    <definedName name="solver_lhs8" localSheetId="1" hidden="1">'Assignment'!#REF!</definedName>
    <definedName name="solver_lhs9" localSheetId="1" hidden="1">'Assignment'!#REF!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'Assignment'!$K$22</definedName>
    <definedName name="solver_pre" localSheetId="1" hidden="1">0.000001</definedName>
    <definedName name="solver_rel1" localSheetId="1" hidden="1">3</definedName>
    <definedName name="solver_rel10" localSheetId="1" hidden="1">3</definedName>
    <definedName name="solver_rel11" localSheetId="1" hidden="1">2</definedName>
    <definedName name="solver_rel12" localSheetId="1" hidden="1">2</definedName>
    <definedName name="solver_rel13" localSheetId="1" hidden="1">2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'Assignment'!$D$10:$H$10</definedName>
    <definedName name="solver_rhs10" localSheetId="1" hidden="1">'Assignment'!$H$10</definedName>
    <definedName name="solver_rhs11" localSheetId="1" hidden="1">0</definedName>
    <definedName name="solver_rhs12" localSheetId="1" hidden="1">0</definedName>
    <definedName name="solver_rhs13" localSheetId="1" hidden="1">0</definedName>
    <definedName name="solver_rhs2" localSheetId="1" hidden="1">'Assignment'!$I$5:$I$9</definedName>
    <definedName name="solver_rhs3" localSheetId="1" hidden="1">'Assignment'!$I$6</definedName>
    <definedName name="solver_rhs4" localSheetId="1" hidden="1">'Assignment'!$I$7</definedName>
    <definedName name="solver_rhs5" localSheetId="1" hidden="1">'Assignment'!$I$9</definedName>
    <definedName name="solver_rhs6" localSheetId="1" hidden="1">'Assignment'!$D$10</definedName>
    <definedName name="solver_rhs7" localSheetId="1" hidden="1">'Assignment'!$E$10</definedName>
    <definedName name="solver_rhs8" localSheetId="1" hidden="1">'Assignment'!$F$10</definedName>
    <definedName name="solver_rhs9" localSheetId="1" hidden="1">'Assignment'!$G$10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rtarea">'Job Sequencing'!$B$6:$I$11</definedName>
  </definedNames>
  <calcPr fullCalcOnLoad="1"/>
</workbook>
</file>

<file path=xl/sharedStrings.xml><?xml version="1.0" encoding="utf-8"?>
<sst xmlns="http://schemas.openxmlformats.org/spreadsheetml/2006/main" count="1025" uniqueCount="106">
  <si>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</si>
  <si>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</si>
  <si>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</si>
  <si>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</si>
  <si>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</si>
  <si>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1.</t>
  </si>
  <si>
    <t>2.</t>
  </si>
  <si>
    <t>Chapter 17 - Examples</t>
  </si>
  <si>
    <t>Notes</t>
  </si>
  <si>
    <t>Input Matrix:</t>
  </si>
  <si>
    <t>A</t>
  </si>
  <si>
    <t>B</t>
  </si>
  <si>
    <t>C</t>
  </si>
  <si>
    <t>D</t>
  </si>
  <si>
    <t>Solution Matrix:</t>
  </si>
  <si>
    <t xml:space="preserve">Total Cost = </t>
  </si>
  <si>
    <t>Notes:</t>
  </si>
  <si>
    <t>The Solver Add-in must be available, use Tools Add-In and select Solver if necessary.</t>
  </si>
  <si>
    <t>3.</t>
  </si>
  <si>
    <t>You can be manually enter values in the Solution Matrix or you may press Solve for optimal solution.</t>
  </si>
  <si>
    <t xml:space="preserve">Small numbers in scientific notation (e.g. 2.4091E-11) reflects the precision of Solver and can be treated as zero. </t>
  </si>
  <si>
    <t>Back</t>
  </si>
  <si>
    <t xml:space="preserve">Enter costs in Input Matrix. </t>
  </si>
  <si>
    <t>Machine</t>
  </si>
  <si>
    <t>Job</t>
  </si>
  <si>
    <t xml:space="preserve">Total Jobs = </t>
  </si>
  <si>
    <t xml:space="preserve">Total Machines = </t>
  </si>
  <si>
    <t>E</t>
  </si>
  <si>
    <t>Assignment Model</t>
  </si>
  <si>
    <t>Process.</t>
  </si>
  <si>
    <t>Due</t>
  </si>
  <si>
    <t>Remain</t>
  </si>
  <si>
    <t>Critical</t>
  </si>
  <si>
    <t>Flow</t>
  </si>
  <si>
    <t>Days</t>
  </si>
  <si>
    <t>Time</t>
  </si>
  <si>
    <t>Date</t>
  </si>
  <si>
    <t>Oper.</t>
  </si>
  <si>
    <t>Ratio</t>
  </si>
  <si>
    <t>Slack</t>
  </si>
  <si>
    <t>S/O</t>
  </si>
  <si>
    <t>Late</t>
  </si>
  <si>
    <t>F</t>
  </si>
  <si>
    <t>Totals</t>
  </si>
  <si>
    <t>Average Flow Time</t>
  </si>
  <si>
    <t>Average Number of Jobs</t>
  </si>
  <si>
    <t>Step 1 - Fill in jobs and times:</t>
  </si>
  <si>
    <t>Resulting schedule:</t>
  </si>
  <si>
    <t>Time1</t>
  </si>
  <si>
    <t>Time2</t>
  </si>
  <si>
    <t>Start 1</t>
  </si>
  <si>
    <t>Done 1</t>
  </si>
  <si>
    <t>Start 2</t>
  </si>
  <si>
    <t>Done 2</t>
  </si>
  <si>
    <t>Idle 2</t>
  </si>
  <si>
    <t>Idle time-&gt;</t>
  </si>
  <si>
    <t>Step 2 - Assign job order:</t>
  </si>
  <si>
    <t>Job Sequencing</t>
  </si>
  <si>
    <t>Johnson's Rule</t>
  </si>
  <si>
    <t>Method</t>
  </si>
  <si>
    <t>Average Tardiness</t>
  </si>
  <si>
    <t/>
  </si>
  <si>
    <t>FCFS</t>
  </si>
  <si>
    <t>SPT</t>
  </si>
  <si>
    <t>DD</t>
  </si>
  <si>
    <t>CR</t>
  </si>
  <si>
    <t>4.</t>
  </si>
  <si>
    <t>If the number of machines exceeds the number of jobs, you must enter a Dummy job with costs of zero.</t>
  </si>
  <si>
    <t>Chapter 17 - Solved Problems</t>
  </si>
  <si>
    <t>a</t>
  </si>
  <si>
    <t>b</t>
  </si>
  <si>
    <t>c</t>
  </si>
  <si>
    <t>d</t>
  </si>
  <si>
    <t>e</t>
  </si>
  <si>
    <t>5.</t>
  </si>
  <si>
    <t>All rights Reserved.</t>
  </si>
  <si>
    <t>See Instructions template for complete instructions.</t>
  </si>
  <si>
    <t>Sequence</t>
  </si>
  <si>
    <t xml:space="preserve">Current Day: </t>
  </si>
  <si>
    <t>FCFS:</t>
  </si>
  <si>
    <t>SPT:</t>
  </si>
  <si>
    <t>DD:</t>
  </si>
  <si>
    <t>CR:</t>
  </si>
  <si>
    <t>Press CR Button</t>
  </si>
  <si>
    <t>Press CR</t>
  </si>
  <si>
    <t xml:space="preserve">Current Date: </t>
  </si>
  <si>
    <t>See notes below.</t>
  </si>
  <si>
    <t>Enter Job Name, Processing Time, and Due Date for each job.</t>
  </si>
  <si>
    <t>For the CR rule, perform the following BEFORE pressing the CR button:</t>
  </si>
  <si>
    <t>a.</t>
  </si>
  <si>
    <t>b.</t>
  </si>
  <si>
    <t>c.</t>
  </si>
  <si>
    <t>Add the processing time for that job to the current date.</t>
  </si>
  <si>
    <t>Schedule that job next by entering next sequence number (start with 1) in the</t>
  </si>
  <si>
    <t>CR Sequence cloumn.</t>
  </si>
  <si>
    <t>d.</t>
  </si>
  <si>
    <t>e.</t>
  </si>
  <si>
    <t>Then press the CR button.</t>
  </si>
  <si>
    <t>For the FCFS, SPT, and DD rules, simply press the appropriate button.</t>
  </si>
  <si>
    <t>Select job with lowest Critical Ratio</t>
  </si>
  <si>
    <t>Fill in the Remaining Operations column and then press the S/O button.</t>
  </si>
  <si>
    <t>Repeat steps a, b, and c until all jobs have been schduled (i.e. the CR</t>
  </si>
  <si>
    <t>Sequence column is filled in).</t>
  </si>
  <si>
    <t xml:space="preserve"> 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</si>
  <si>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</si>
  <si>
    <t>Chapter Seventeen - Scheduling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</si>
</sst>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right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right"/>
    </xf>
    <xf numFmtId="0" fontId="0" fillId="0" borderId="0" xfId="0" applyFont="1" applyAlignment="1" applyProtection="1">
      <alignment/>
      <protection hidden="1"/>
    </xf>
    <xf numFmtId="0" fontId="5" fillId="0" borderId="0" xfId="20" applyAlignment="1" applyProtection="1">
      <alignment horizont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 quotePrefix="1">
      <alignment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20" applyFont="1" applyAlignment="1" applyProtection="1">
      <alignment horizontal="center"/>
      <protection hidden="1"/>
    </xf>
    <xf numFmtId="0" fontId="5" fillId="0" borderId="0" xfId="20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9" xfId="0" applyFont="1" applyBorder="1" applyAlignment="1" applyProtection="1" quotePrefix="1">
      <alignment horizontal="left"/>
      <protection hidden="1"/>
    </xf>
    <xf numFmtId="0" fontId="1" fillId="0" borderId="5" xfId="0" applyFont="1" applyBorder="1" applyAlignment="1" applyProtection="1" quotePrefix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 quotePrefix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 quotePrefix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 quotePrefix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 quotePrefix="1">
      <alignment horizontal="center"/>
      <protection hidden="1"/>
    </xf>
    <xf numFmtId="39" fontId="1" fillId="0" borderId="6" xfId="0" applyNumberFormat="1" applyFont="1" applyBorder="1" applyAlignment="1" applyProtection="1">
      <alignment horizontal="center"/>
      <protection hidden="1"/>
    </xf>
    <xf numFmtId="39" fontId="1" fillId="0" borderId="7" xfId="0" applyNumberFormat="1" applyFont="1" applyBorder="1" applyAlignment="1" applyProtection="1">
      <alignment horizontal="center"/>
      <protection hidden="1"/>
    </xf>
    <xf numFmtId="39" fontId="1" fillId="0" borderId="7" xfId="0" applyNumberFormat="1" applyFont="1" applyBorder="1" applyAlignment="1" applyProtection="1" quotePrefix="1">
      <alignment horizontal="center"/>
      <protection hidden="1"/>
    </xf>
    <xf numFmtId="39" fontId="1" fillId="0" borderId="8" xfId="0" applyNumberFormat="1" applyFont="1" applyBorder="1" applyAlignment="1" applyProtection="1">
      <alignment horizontal="center"/>
      <protection hidden="1"/>
    </xf>
    <xf numFmtId="39" fontId="1" fillId="0" borderId="9" xfId="0" applyNumberFormat="1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 quotePrefix="1">
      <alignment horizontal="center"/>
      <protection hidden="1"/>
    </xf>
    <xf numFmtId="39" fontId="1" fillId="0" borderId="10" xfId="0" applyNumberFormat="1" applyFont="1" applyBorder="1" applyAlignment="1" applyProtection="1">
      <alignment horizontal="center"/>
      <protection hidden="1"/>
    </xf>
    <xf numFmtId="39" fontId="1" fillId="0" borderId="5" xfId="0" applyNumberFormat="1" applyFont="1" applyBorder="1" applyAlignment="1" applyProtection="1">
      <alignment horizontal="center"/>
      <protection hidden="1"/>
    </xf>
    <xf numFmtId="39" fontId="1" fillId="0" borderId="11" xfId="0" applyNumberFormat="1" applyFont="1" applyBorder="1" applyAlignment="1" applyProtection="1">
      <alignment horizontal="center"/>
      <protection hidden="1"/>
    </xf>
    <xf numFmtId="39" fontId="1" fillId="0" borderId="11" xfId="0" applyNumberFormat="1" applyFont="1" applyBorder="1" applyAlignment="1" applyProtection="1" quotePrefix="1">
      <alignment horizontal="center"/>
      <protection hidden="1"/>
    </xf>
    <xf numFmtId="39" fontId="1" fillId="0" borderId="12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9" fontId="1" fillId="0" borderId="13" xfId="0" applyNumberFormat="1" applyFont="1" applyBorder="1" applyAlignment="1" applyProtection="1">
      <alignment horizontal="center"/>
      <protection hidden="1"/>
    </xf>
    <xf numFmtId="3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14" xfId="0" applyNumberFormat="1" applyFont="1" applyBorder="1" applyAlignment="1" applyProtection="1">
      <alignment horizontal="center"/>
      <protection hidden="1"/>
    </xf>
    <xf numFmtId="39" fontId="1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39" fontId="1" fillId="0" borderId="6" xfId="0" applyNumberFormat="1" applyFont="1" applyBorder="1" applyAlignment="1" applyProtection="1">
      <alignment horizontal="center"/>
      <protection locked="0"/>
    </xf>
    <xf numFmtId="39" fontId="1" fillId="0" borderId="7" xfId="0" applyNumberFormat="1" applyFont="1" applyBorder="1" applyAlignment="1" applyProtection="1">
      <alignment horizontal="center"/>
      <protection locked="0"/>
    </xf>
    <xf numFmtId="39" fontId="1" fillId="0" borderId="9" xfId="0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1" fillId="0" borderId="5" xfId="0" applyNumberFormat="1" applyFont="1" applyBorder="1" applyAlignment="1" applyProtection="1">
      <alignment horizontal="center"/>
      <protection locked="0"/>
    </xf>
    <xf numFmtId="39" fontId="1" fillId="0" borderId="11" xfId="0" applyNumberFormat="1" applyFont="1" applyBorder="1" applyAlignment="1" applyProtection="1">
      <alignment horizontal="center"/>
      <protection locked="0"/>
    </xf>
    <xf numFmtId="39" fontId="1" fillId="0" borderId="7" xfId="0" applyNumberFormat="1" applyFont="1" applyBorder="1" applyAlignment="1" applyProtection="1" quotePrefix="1">
      <alignment horizontal="center"/>
      <protection locked="0"/>
    </xf>
    <xf numFmtId="39" fontId="1" fillId="0" borderId="0" xfId="0" applyNumberFormat="1" applyFont="1" applyBorder="1" applyAlignment="1" applyProtection="1" quotePrefix="1">
      <alignment horizontal="center"/>
      <protection locked="0"/>
    </xf>
    <xf numFmtId="39" fontId="1" fillId="0" borderId="11" xfId="0" applyNumberFormat="1" applyFont="1" applyBorder="1" applyAlignment="1" applyProtection="1" quotePrefix="1">
      <alignment horizontal="center"/>
      <protection locked="0"/>
    </xf>
    <xf numFmtId="0" fontId="1" fillId="0" borderId="11" xfId="0" applyFont="1" applyBorder="1" applyAlignment="1" applyProtection="1" quotePrefix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 quotePrefix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 quotePrefix="1">
      <alignment horizontal="center"/>
      <protection locked="0"/>
    </xf>
    <xf numFmtId="0" fontId="1" fillId="0" borderId="12" xfId="0" applyFont="1" applyBorder="1" applyAlignment="1" applyProtection="1" quotePrefix="1">
      <alignment horizontal="center"/>
      <protection locked="0"/>
    </xf>
    <xf numFmtId="39" fontId="1" fillId="0" borderId="8" xfId="0" applyNumberFormat="1" applyFont="1" applyBorder="1" applyAlignment="1" applyProtection="1">
      <alignment horizontal="center"/>
      <protection locked="0"/>
    </xf>
    <xf numFmtId="39" fontId="1" fillId="0" borderId="10" xfId="0" applyNumberFormat="1" applyFont="1" applyBorder="1" applyAlignment="1" applyProtection="1">
      <alignment horizontal="center"/>
      <protection locked="0"/>
    </xf>
    <xf numFmtId="39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 quotePrefix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 quotePrefix="1">
      <alignment horizontal="center"/>
      <protection hidden="1"/>
    </xf>
    <xf numFmtId="0" fontId="1" fillId="0" borderId="3" xfId="0" applyFont="1" applyBorder="1" applyAlignment="1" applyProtection="1" quotePrefix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20" applyAlignment="1">
      <alignment horizontal="left"/>
    </xf>
    <xf numFmtId="0" fontId="5" fillId="0" borderId="0" xfId="20" applyAlignment="1">
      <alignment/>
    </xf>
    <xf numFmtId="0" fontId="1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 quotePrefix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 quotePrefix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 quotePrefix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/>
    </xf>
    <xf numFmtId="0" fontId="1" fillId="0" borderId="8" xfId="0" applyNumberFormat="1" applyFont="1" applyBorder="1" applyAlignment="1" applyProtection="1" quotePrefix="1">
      <alignment horizontal="center"/>
      <protection hidden="1"/>
    </xf>
    <xf numFmtId="0" fontId="1" fillId="0" borderId="12" xfId="0" applyNumberFormat="1" applyFont="1" applyBorder="1" applyAlignment="1" applyProtection="1" quotePrefix="1">
      <alignment horizontal="center"/>
      <protection hidden="1"/>
    </xf>
    <xf numFmtId="0" fontId="1" fillId="0" borderId="0" xfId="0" applyFont="1" applyAlignment="1" applyProtection="1" quotePrefix="1">
      <alignment horizontal="right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20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 vertical="center" textRotation="90"/>
      <protection hidden="1"/>
    </xf>
    <xf numFmtId="0" fontId="1" fillId="0" borderId="9" xfId="0" applyFont="1" applyBorder="1" applyAlignment="1" applyProtection="1">
      <alignment horizontal="left" vertical="center" textRotation="180"/>
      <protection hidden="1"/>
    </xf>
    <xf numFmtId="0" fontId="1" fillId="0" borderId="10" xfId="0" applyFont="1" applyFill="1" applyBorder="1" applyAlignment="1" applyProtection="1">
      <alignment horizontal="right" vertical="center" textRotation="90"/>
      <protection hidden="1"/>
    </xf>
    <xf numFmtId="0" fontId="1" fillId="0" borderId="9" xfId="0" applyFont="1" applyFill="1" applyBorder="1" applyAlignment="1" applyProtection="1">
      <alignment horizontal="left" vertical="center" textRotation="180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5875"/>
          <c:w val="0.938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'Job Sequencing'!$N$4:$N$9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'Job Sequencing'!$O$4:$O$9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14</c:v>
                </c:pt>
                <c:pt idx="5">
                  <c:v>23</c:v>
                </c:pt>
              </c:numCache>
            </c:numRef>
          </c:val>
        </c:ser>
        <c:axId val="51830465"/>
        <c:axId val="2707406"/>
      </c:barChart>
      <c:catAx>
        <c:axId val="5183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07406"/>
        <c:crosses val="autoZero"/>
        <c:auto val="1"/>
        <c:lblOffset val="100"/>
        <c:noMultiLvlLbl val="0"/>
      </c:catAx>
      <c:valAx>
        <c:axId val="2707406"/>
        <c:scaling>
          <c:orientation val="minMax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830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38100</xdr:rowOff>
    </xdr:from>
    <xdr:to>
      <xdr:col>7</xdr:col>
      <xdr:colOff>561975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38100</xdr:rowOff>
    </xdr:from>
    <xdr:to>
      <xdr:col>7</xdr:col>
      <xdr:colOff>552450</xdr:colOff>
      <xdr:row>12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8669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12</xdr:row>
      <xdr:rowOff>85725</xdr:rowOff>
    </xdr:from>
    <xdr:to>
      <xdr:col>9</xdr:col>
      <xdr:colOff>581025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2933700" y="2076450"/>
        <a:ext cx="32004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0</xdr:row>
      <xdr:rowOff>38100</xdr:rowOff>
    </xdr:from>
    <xdr:to>
      <xdr:col>3</xdr:col>
      <xdr:colOff>590550</xdr:colOff>
      <xdr:row>1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38100</xdr:rowOff>
    </xdr:from>
    <xdr:to>
      <xdr:col>4</xdr:col>
      <xdr:colOff>581025</xdr:colOff>
      <xdr:row>1</xdr:row>
      <xdr:rowOff>142875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38100</xdr:rowOff>
    </xdr:from>
    <xdr:to>
      <xdr:col>5</xdr:col>
      <xdr:colOff>581025</xdr:colOff>
      <xdr:row>1</xdr:row>
      <xdr:rowOff>142875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6</xdr:col>
      <xdr:colOff>571500</xdr:colOff>
      <xdr:row>1</xdr:row>
      <xdr:rowOff>142875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38100</xdr:rowOff>
    </xdr:from>
    <xdr:to>
      <xdr:col>7</xdr:col>
      <xdr:colOff>581025</xdr:colOff>
      <xdr:row>1</xdr:row>
      <xdr:rowOff>142875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29100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38100</xdr:rowOff>
    </xdr:from>
    <xdr:to>
      <xdr:col>8</xdr:col>
      <xdr:colOff>581025</xdr:colOff>
      <xdr:row>1</xdr:row>
      <xdr:rowOff>142875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053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38100</xdr:rowOff>
    </xdr:from>
    <xdr:to>
      <xdr:col>4</xdr:col>
      <xdr:colOff>66675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1" t="s">
        <v>104</v>
      </c>
      <c r="C1" s="2"/>
      <c r="D1" s="2"/>
    </row>
    <row r="2" spans="2:4" ht="12.75">
      <c r="B2" s="1" t="s">
        <v>0</v>
      </c>
      <c r="C2" s="2"/>
      <c r="D2" s="2"/>
    </row>
    <row r="3" spans="2:4" ht="12.75">
      <c r="B3" s="1" t="s">
        <v>1</v>
      </c>
      <c r="C3" s="2"/>
      <c r="D3" s="2"/>
    </row>
    <row r="4" spans="2:4" ht="12.75">
      <c r="B4" s="1" t="s">
        <v>75</v>
      </c>
      <c r="C4" s="2"/>
      <c r="D4" s="2"/>
    </row>
    <row r="6" ht="12.75">
      <c r="B6" s="4" t="s">
        <v>105</v>
      </c>
    </row>
    <row r="8" spans="3:4" ht="12.75">
      <c r="C8" s="4" t="s">
        <v>2</v>
      </c>
      <c r="D8" s="61" t="s">
        <v>28</v>
      </c>
    </row>
    <row r="9" spans="3:4" ht="12.75">
      <c r="C9" s="4"/>
      <c r="D9" s="136" t="s">
        <v>57</v>
      </c>
    </row>
    <row r="10" spans="3:4" ht="12.75">
      <c r="C10" s="4"/>
      <c r="D10" s="136" t="s">
        <v>58</v>
      </c>
    </row>
    <row r="12" ht="12.75">
      <c r="C12" s="137" t="s">
        <v>3</v>
      </c>
    </row>
    <row r="14" ht="12.75">
      <c r="C14" s="137" t="s">
        <v>4</v>
      </c>
    </row>
    <row r="16" spans="3:4" ht="12.75">
      <c r="C16" s="161"/>
      <c r="D16" s="162"/>
    </row>
    <row r="17" spans="3:4" ht="12.75">
      <c r="C17" s="22"/>
      <c r="D17" s="162"/>
    </row>
    <row r="18" ht="12.75">
      <c r="C18" s="4"/>
    </row>
    <row r="19" ht="12.75">
      <c r="B19" s="4" t="s">
        <v>76</v>
      </c>
    </row>
    <row r="20" ht="12.75">
      <c r="C20" s="4"/>
    </row>
  </sheetData>
  <sheetProtection password="A753" sheet="1" objects="1" scenarios="1"/>
  <hyperlinks>
    <hyperlink ref="D8" location="Assignment!A1" display="Assignment Model"/>
    <hyperlink ref="D9" location="'Job Sequencing'!A1" display="Job Sequencing"/>
    <hyperlink ref="D10" location="'Johnson''s Rule'!A1" display="Johnson's Rule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8" customWidth="1"/>
    <col min="2" max="2" width="2.7109375" style="8" customWidth="1"/>
    <col min="3" max="9" width="11.140625" style="8" customWidth="1"/>
    <col min="10" max="10" width="2.7109375" style="8" customWidth="1"/>
    <col min="11" max="11" width="14.7109375" style="8" customWidth="1"/>
    <col min="12" max="12" width="8.8515625" style="8" customWidth="1"/>
    <col min="13" max="16384" width="9.140625" style="8" customWidth="1"/>
  </cols>
  <sheetData>
    <row r="1" spans="1:4" ht="12.75">
      <c r="A1" s="7" t="s">
        <v>28</v>
      </c>
      <c r="B1" s="19"/>
      <c r="C1" s="19"/>
      <c r="D1" s="20" t="s">
        <v>8</v>
      </c>
    </row>
    <row r="2" ht="12.75">
      <c r="A2" s="5"/>
    </row>
    <row r="3" spans="1:8" ht="13.5" thickBot="1">
      <c r="A3" s="5" t="s">
        <v>9</v>
      </c>
      <c r="D3" s="21" t="s">
        <v>23</v>
      </c>
      <c r="E3" s="21"/>
      <c r="F3" s="21"/>
      <c r="G3" s="21"/>
      <c r="H3" s="21"/>
    </row>
    <row r="4" spans="3:9" ht="13.5" thickBot="1">
      <c r="C4" s="22"/>
      <c r="D4" s="10" t="s">
        <v>10</v>
      </c>
      <c r="E4" s="11" t="s">
        <v>11</v>
      </c>
      <c r="F4" s="11" t="s">
        <v>12</v>
      </c>
      <c r="G4" s="11" t="s">
        <v>13</v>
      </c>
      <c r="H4" s="12" t="s">
        <v>27</v>
      </c>
      <c r="I4" s="23"/>
    </row>
    <row r="5" spans="2:10" ht="12.75">
      <c r="B5" s="163" t="s">
        <v>24</v>
      </c>
      <c r="C5" s="37">
        <v>1</v>
      </c>
      <c r="D5" s="24">
        <v>8</v>
      </c>
      <c r="E5" s="25">
        <v>6</v>
      </c>
      <c r="F5" s="25">
        <v>2</v>
      </c>
      <c r="G5" s="25">
        <v>4</v>
      </c>
      <c r="H5" s="26"/>
      <c r="I5" s="37">
        <f>IF(COUNT(D5:H5)=0,0,1)</f>
        <v>1</v>
      </c>
      <c r="J5" s="164"/>
    </row>
    <row r="6" spans="2:10" ht="12.75">
      <c r="B6" s="163"/>
      <c r="C6" s="42">
        <v>2</v>
      </c>
      <c r="D6" s="27">
        <v>6</v>
      </c>
      <c r="E6" s="28">
        <v>7</v>
      </c>
      <c r="F6" s="28">
        <v>11</v>
      </c>
      <c r="G6" s="28">
        <v>10</v>
      </c>
      <c r="H6" s="29"/>
      <c r="I6" s="42">
        <f>IF(COUNT(D6:H6)=0,0,1)</f>
        <v>1</v>
      </c>
      <c r="J6" s="164"/>
    </row>
    <row r="7" spans="2:10" ht="12.75">
      <c r="B7" s="163"/>
      <c r="C7" s="42">
        <v>3</v>
      </c>
      <c r="D7" s="27">
        <v>3</v>
      </c>
      <c r="E7" s="28">
        <v>5</v>
      </c>
      <c r="F7" s="28">
        <v>7</v>
      </c>
      <c r="G7" s="28">
        <v>6</v>
      </c>
      <c r="H7" s="29"/>
      <c r="I7" s="42">
        <f>IF(COUNT(D7:H7)=0,0,1)</f>
        <v>1</v>
      </c>
      <c r="J7" s="164"/>
    </row>
    <row r="8" spans="2:10" ht="12.75">
      <c r="B8" s="163"/>
      <c r="C8" s="42">
        <v>4</v>
      </c>
      <c r="D8" s="27">
        <v>5</v>
      </c>
      <c r="E8" s="28">
        <v>10</v>
      </c>
      <c r="F8" s="28">
        <v>12</v>
      </c>
      <c r="G8" s="28">
        <v>9</v>
      </c>
      <c r="H8" s="29"/>
      <c r="I8" s="42">
        <f>IF(COUNT(D8:H8)=0,0,1)</f>
        <v>1</v>
      </c>
      <c r="J8" s="164"/>
    </row>
    <row r="9" spans="1:10" ht="13.5" thickBot="1">
      <c r="A9" s="5"/>
      <c r="B9" s="163"/>
      <c r="C9" s="47">
        <v>5</v>
      </c>
      <c r="D9" s="30"/>
      <c r="E9" s="31"/>
      <c r="F9" s="31"/>
      <c r="G9" s="31"/>
      <c r="H9" s="32"/>
      <c r="I9" s="47">
        <f>IF(COUNT(D9:H9)=0,0,1)</f>
        <v>0</v>
      </c>
      <c r="J9" s="164"/>
    </row>
    <row r="10" spans="3:9" ht="13.5" thickBot="1">
      <c r="C10" s="33"/>
      <c r="D10" s="10">
        <f>IF(COUNT(D5:D9)=0,0,1)</f>
        <v>1</v>
      </c>
      <c r="E10" s="11">
        <f>IF(COUNT(E5:E9)=0,0,1)</f>
        <v>1</v>
      </c>
      <c r="F10" s="11">
        <f>IF(COUNT(F5:F9)=0,0,1)</f>
        <v>1</v>
      </c>
      <c r="G10" s="11">
        <f>IF(COUNT(G5:G9)=0,0,1)</f>
        <v>1</v>
      </c>
      <c r="H10" s="12">
        <f>IF(COUNT(H5:H9)=0,0,1)</f>
        <v>0</v>
      </c>
      <c r="I10" s="22"/>
    </row>
    <row r="11" spans="4:8" ht="13.5" thickBot="1">
      <c r="D11" s="21"/>
      <c r="E11" s="21"/>
      <c r="F11" s="21"/>
      <c r="G11" s="21"/>
      <c r="H11" s="21"/>
    </row>
    <row r="12" spans="10:11" ht="13.5" thickBot="1">
      <c r="J12" s="13" t="s">
        <v>25</v>
      </c>
      <c r="K12" s="14">
        <f>SUM(I5:I9)</f>
        <v>4</v>
      </c>
    </row>
    <row r="13" spans="10:11" ht="13.5" thickBot="1">
      <c r="J13" s="13" t="s">
        <v>26</v>
      </c>
      <c r="K13" s="14">
        <f>SUM(D10:H10)</f>
        <v>4</v>
      </c>
    </row>
    <row r="14" spans="1:10" ht="13.5" thickBot="1">
      <c r="A14" s="5" t="s">
        <v>14</v>
      </c>
      <c r="B14" s="34"/>
      <c r="C14" s="34"/>
      <c r="D14" s="35" t="s">
        <v>23</v>
      </c>
      <c r="E14" s="35"/>
      <c r="F14" s="35"/>
      <c r="G14" s="35"/>
      <c r="H14" s="35"/>
      <c r="I14" s="34"/>
      <c r="J14" s="34"/>
    </row>
    <row r="15" spans="2:10" ht="13.5" thickBot="1">
      <c r="B15" s="34"/>
      <c r="C15" s="34"/>
      <c r="D15" s="10" t="str">
        <f>IF(ISBLANK(D4),"",D4)</f>
        <v>A</v>
      </c>
      <c r="E15" s="11" t="str">
        <f>IF(ISBLANK(E4),"",E4)</f>
        <v>B</v>
      </c>
      <c r="F15" s="11" t="str">
        <f>IF(ISBLANK(F4),"",F4)</f>
        <v>C</v>
      </c>
      <c r="G15" s="11" t="str">
        <f>IF(ISBLANK(G4),"",G4)</f>
        <v>D</v>
      </c>
      <c r="H15" s="12" t="str">
        <f>IF(ISBLANK(H4),"",H4)</f>
        <v>E</v>
      </c>
      <c r="I15" s="36"/>
      <c r="J15" s="34"/>
    </row>
    <row r="16" spans="2:10" ht="12.75">
      <c r="B16" s="165" t="s">
        <v>24</v>
      </c>
      <c r="C16" s="37">
        <f>IF(ISBLANK(C5),"",C5)</f>
        <v>1</v>
      </c>
      <c r="D16" s="38">
        <v>0</v>
      </c>
      <c r="E16" s="39">
        <v>0</v>
      </c>
      <c r="F16" s="39">
        <v>1</v>
      </c>
      <c r="G16" s="39">
        <v>0</v>
      </c>
      <c r="H16" s="40">
        <v>0</v>
      </c>
      <c r="I16" s="41">
        <f>SUM(D16:H16)</f>
        <v>1</v>
      </c>
      <c r="J16" s="166"/>
    </row>
    <row r="17" spans="2:10" ht="12.75">
      <c r="B17" s="165"/>
      <c r="C17" s="42">
        <f>IF(ISBLANK(C6),"",C6)</f>
        <v>2</v>
      </c>
      <c r="D17" s="43">
        <v>0</v>
      </c>
      <c r="E17" s="44">
        <v>1</v>
      </c>
      <c r="F17" s="44">
        <v>0</v>
      </c>
      <c r="G17" s="44">
        <v>0</v>
      </c>
      <c r="H17" s="45">
        <v>0</v>
      </c>
      <c r="I17" s="46">
        <f>SUM(D17:H17)</f>
        <v>1</v>
      </c>
      <c r="J17" s="166"/>
    </row>
    <row r="18" spans="2:10" ht="12.75">
      <c r="B18" s="165"/>
      <c r="C18" s="42">
        <f>IF(ISBLANK(C7),"",C7)</f>
        <v>3</v>
      </c>
      <c r="D18" s="43">
        <v>0</v>
      </c>
      <c r="E18" s="44">
        <v>0</v>
      </c>
      <c r="F18" s="44">
        <v>0</v>
      </c>
      <c r="G18" s="44">
        <v>1</v>
      </c>
      <c r="H18" s="45">
        <v>0</v>
      </c>
      <c r="I18" s="46">
        <f>SUM(D18:H18)</f>
        <v>1</v>
      </c>
      <c r="J18" s="166"/>
    </row>
    <row r="19" spans="2:10" ht="12.75">
      <c r="B19" s="165"/>
      <c r="C19" s="42">
        <f>IF(ISBLANK(C8),"",C8)</f>
        <v>4</v>
      </c>
      <c r="D19" s="43">
        <v>1</v>
      </c>
      <c r="E19" s="44">
        <v>0</v>
      </c>
      <c r="F19" s="44">
        <v>0</v>
      </c>
      <c r="G19" s="44">
        <v>0</v>
      </c>
      <c r="H19" s="45">
        <v>0</v>
      </c>
      <c r="I19" s="46">
        <f>SUM(D19:H19)</f>
        <v>1</v>
      </c>
      <c r="J19" s="166"/>
    </row>
    <row r="20" spans="2:10" ht="13.5" thickBot="1">
      <c r="B20" s="165"/>
      <c r="C20" s="47">
        <f>IF(ISBLANK(C9),"",C9)</f>
        <v>5</v>
      </c>
      <c r="D20" s="48">
        <v>0</v>
      </c>
      <c r="E20" s="49">
        <v>0</v>
      </c>
      <c r="F20" s="49">
        <v>0</v>
      </c>
      <c r="G20" s="49">
        <v>0</v>
      </c>
      <c r="H20" s="50">
        <v>0</v>
      </c>
      <c r="I20" s="51">
        <f>SUM(D20:H20)</f>
        <v>0</v>
      </c>
      <c r="J20" s="166"/>
    </row>
    <row r="21" spans="2:10" ht="13.5" thickBot="1">
      <c r="B21" s="34"/>
      <c r="C21" s="52"/>
      <c r="D21" s="53">
        <f>SUM(D16:D20)</f>
        <v>1</v>
      </c>
      <c r="E21" s="54">
        <f>SUM(E16:E20)</f>
        <v>1</v>
      </c>
      <c r="F21" s="54">
        <f>SUM(F16:F20)</f>
        <v>1</v>
      </c>
      <c r="G21" s="54">
        <f>SUM(G16:G20)</f>
        <v>1</v>
      </c>
      <c r="H21" s="55">
        <f>SUM(H16:H20)</f>
        <v>0</v>
      </c>
      <c r="I21" s="56"/>
      <c r="J21" s="34"/>
    </row>
    <row r="22" spans="2:11" ht="13.5" thickBot="1">
      <c r="B22" s="34"/>
      <c r="C22" s="34"/>
      <c r="D22" s="35"/>
      <c r="E22" s="35"/>
      <c r="F22" s="35"/>
      <c r="G22" s="35"/>
      <c r="H22" s="35"/>
      <c r="I22" s="34"/>
      <c r="J22" s="57" t="s">
        <v>15</v>
      </c>
      <c r="K22" s="14">
        <f>SUMPRODUCT(D5:H9,D16:H20)</f>
        <v>20</v>
      </c>
    </row>
    <row r="24" spans="1:3" ht="12.75">
      <c r="A24" s="7" t="s">
        <v>16</v>
      </c>
      <c r="B24" s="58" t="s">
        <v>5</v>
      </c>
      <c r="C24" s="8" t="s">
        <v>17</v>
      </c>
    </row>
    <row r="26" spans="2:3" ht="12.75">
      <c r="B26" s="58" t="s">
        <v>6</v>
      </c>
      <c r="C26" s="59" t="s">
        <v>22</v>
      </c>
    </row>
    <row r="28" spans="2:3" ht="12.75">
      <c r="B28" s="58" t="s">
        <v>18</v>
      </c>
      <c r="C28" s="8" t="s">
        <v>19</v>
      </c>
    </row>
    <row r="31" ht="12.75">
      <c r="C31" s="8" t="s">
        <v>67</v>
      </c>
    </row>
    <row r="33" ht="12.75">
      <c r="C33" s="8" t="s">
        <v>20</v>
      </c>
    </row>
    <row r="34" ht="12.75">
      <c r="C34" s="60"/>
    </row>
    <row r="40" ht="12.75">
      <c r="C40" s="61" t="s">
        <v>21</v>
      </c>
    </row>
  </sheetData>
  <sheetProtection password="A753" sheet="1" objects="1" scenarios="1"/>
  <mergeCells count="4">
    <mergeCell ref="B5:B9"/>
    <mergeCell ref="J5:J9"/>
    <mergeCell ref="B16:B20"/>
    <mergeCell ref="J16:J20"/>
  </mergeCells>
  <hyperlinks>
    <hyperlink ref="D1" location="Assignment!A45" display="Notes"/>
    <hyperlink ref="C40" location="Assignment!A1" display="Back"/>
  </hyperlink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O4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11" width="10.140625" style="8" customWidth="1"/>
    <col min="12" max="16384" width="9.140625" style="8" customWidth="1"/>
  </cols>
  <sheetData>
    <row r="1" ht="12.75">
      <c r="A1" s="62" t="s">
        <v>103</v>
      </c>
    </row>
    <row r="2" spans="2:3" ht="13.5" thickBot="1">
      <c r="B2" s="7"/>
      <c r="C2" s="60" t="s">
        <v>8</v>
      </c>
    </row>
    <row r="3" spans="5:6" ht="13.5" thickBot="1">
      <c r="E3" s="13" t="s">
        <v>85</v>
      </c>
      <c r="F3" s="140">
        <v>0</v>
      </c>
    </row>
    <row r="4" spans="2:15" ht="12.75">
      <c r="B4" s="69"/>
      <c r="C4" s="70" t="s">
        <v>29</v>
      </c>
      <c r="D4" s="70" t="s">
        <v>30</v>
      </c>
      <c r="E4" s="70" t="s">
        <v>31</v>
      </c>
      <c r="F4" s="71" t="s">
        <v>65</v>
      </c>
      <c r="G4" s="70" t="s">
        <v>32</v>
      </c>
      <c r="H4" s="71"/>
      <c r="I4" s="71"/>
      <c r="J4" s="70" t="s">
        <v>33</v>
      </c>
      <c r="K4" s="72" t="s">
        <v>34</v>
      </c>
      <c r="N4" s="8" t="s">
        <v>10</v>
      </c>
      <c r="O4" s="8">
        <f aca="true" t="shared" si="0" ref="O4:O9">VLOOKUP(N4,$B$6:$K$11,10,FALSE)</f>
        <v>0</v>
      </c>
    </row>
    <row r="5" spans="1:15" ht="13.5" thickBot="1">
      <c r="A5" s="63"/>
      <c r="B5" s="73" t="s">
        <v>24</v>
      </c>
      <c r="C5" s="74" t="s">
        <v>35</v>
      </c>
      <c r="D5" s="74" t="s">
        <v>36</v>
      </c>
      <c r="E5" s="75" t="s">
        <v>37</v>
      </c>
      <c r="F5" s="75" t="s">
        <v>77</v>
      </c>
      <c r="G5" s="74" t="s">
        <v>38</v>
      </c>
      <c r="H5" s="74" t="s">
        <v>39</v>
      </c>
      <c r="I5" s="74" t="s">
        <v>40</v>
      </c>
      <c r="J5" s="74" t="s">
        <v>35</v>
      </c>
      <c r="K5" s="76" t="s">
        <v>41</v>
      </c>
      <c r="N5" s="8" t="s">
        <v>11</v>
      </c>
      <c r="O5" s="8">
        <f t="shared" si="0"/>
        <v>0</v>
      </c>
    </row>
    <row r="6" spans="1:15" ht="12.75">
      <c r="A6" s="66"/>
      <c r="B6" s="24" t="s">
        <v>10</v>
      </c>
      <c r="C6" s="25">
        <v>2</v>
      </c>
      <c r="D6" s="25">
        <v>7</v>
      </c>
      <c r="E6" s="25"/>
      <c r="F6" s="26"/>
      <c r="G6" s="138">
        <f aca="true" t="shared" si="1" ref="G6:G11">IF(AND(ISBLANK(F6),C6&gt;0),(D6-$F$3)/C6,"")</f>
        <v>3.5</v>
      </c>
      <c r="H6" s="142">
        <f aca="true" t="shared" si="2" ref="H6:H11">+IF(B6="","",D6-C6)</f>
        <v>5</v>
      </c>
      <c r="I6" s="143">
        <f aca="true" t="shared" si="3" ref="I6:I11">+IF(OR(B6="",E6=0),"",H6/E6)</f>
      </c>
      <c r="J6" s="142">
        <f>+IF(C6&gt;0,C6,"")</f>
        <v>2</v>
      </c>
      <c r="K6" s="144">
        <f aca="true" t="shared" si="4" ref="K6:K11">+IF(C6&gt;0,IF(J6&gt;D6,J6-D6,0),"")</f>
        <v>0</v>
      </c>
      <c r="N6" s="8" t="s">
        <v>12</v>
      </c>
      <c r="O6" s="8">
        <f t="shared" si="0"/>
        <v>10</v>
      </c>
    </row>
    <row r="7" spans="1:15" ht="12.75">
      <c r="A7" s="66"/>
      <c r="B7" s="27" t="s">
        <v>11</v>
      </c>
      <c r="C7" s="28">
        <v>8</v>
      </c>
      <c r="D7" s="28">
        <v>16</v>
      </c>
      <c r="E7" s="28"/>
      <c r="F7" s="29"/>
      <c r="G7" s="138">
        <f t="shared" si="1"/>
        <v>2</v>
      </c>
      <c r="H7" s="142">
        <f t="shared" si="2"/>
        <v>8</v>
      </c>
      <c r="I7" s="143">
        <f t="shared" si="3"/>
      </c>
      <c r="J7" s="142">
        <f>+IF(C7&gt;0,J6+C7,"")</f>
        <v>10</v>
      </c>
      <c r="K7" s="144">
        <f t="shared" si="4"/>
        <v>0</v>
      </c>
      <c r="N7" s="8" t="s">
        <v>13</v>
      </c>
      <c r="O7" s="8">
        <f t="shared" si="0"/>
        <v>7</v>
      </c>
    </row>
    <row r="8" spans="1:15" ht="12.75">
      <c r="A8" s="66"/>
      <c r="B8" s="27" t="s">
        <v>12</v>
      </c>
      <c r="C8" s="28">
        <v>4</v>
      </c>
      <c r="D8" s="28">
        <v>4</v>
      </c>
      <c r="E8" s="28"/>
      <c r="F8" s="29"/>
      <c r="G8" s="138">
        <f t="shared" si="1"/>
        <v>1</v>
      </c>
      <c r="H8" s="142">
        <f t="shared" si="2"/>
        <v>0</v>
      </c>
      <c r="I8" s="143">
        <f t="shared" si="3"/>
      </c>
      <c r="J8" s="142">
        <f>+IF(C8&gt;0,J7+C8,"")</f>
        <v>14</v>
      </c>
      <c r="K8" s="144">
        <f t="shared" si="4"/>
        <v>10</v>
      </c>
      <c r="N8" s="8" t="s">
        <v>27</v>
      </c>
      <c r="O8" s="8">
        <f t="shared" si="0"/>
        <v>14</v>
      </c>
    </row>
    <row r="9" spans="1:15" ht="12.75">
      <c r="A9" s="66"/>
      <c r="B9" s="27" t="s">
        <v>13</v>
      </c>
      <c r="C9" s="28">
        <v>10</v>
      </c>
      <c r="D9" s="28">
        <v>17</v>
      </c>
      <c r="E9" s="28"/>
      <c r="F9" s="29"/>
      <c r="G9" s="138">
        <f t="shared" si="1"/>
        <v>1.7</v>
      </c>
      <c r="H9" s="142">
        <f t="shared" si="2"/>
        <v>7</v>
      </c>
      <c r="I9" s="143">
        <f t="shared" si="3"/>
      </c>
      <c r="J9" s="142">
        <f>+IF(C9&gt;0,J8+C9,"")</f>
        <v>24</v>
      </c>
      <c r="K9" s="144">
        <f t="shared" si="4"/>
        <v>7</v>
      </c>
      <c r="N9" s="8" t="s">
        <v>42</v>
      </c>
      <c r="O9" s="8">
        <f t="shared" si="0"/>
        <v>23</v>
      </c>
    </row>
    <row r="10" spans="1:11" ht="12.75">
      <c r="A10" s="66"/>
      <c r="B10" s="27" t="s">
        <v>27</v>
      </c>
      <c r="C10" s="28">
        <v>5</v>
      </c>
      <c r="D10" s="28">
        <v>15</v>
      </c>
      <c r="E10" s="28"/>
      <c r="F10" s="29"/>
      <c r="G10" s="138">
        <f>IF(AND(ISBLANK(F10),C10&gt;0),(D10-$F$3)/C10,"")</f>
        <v>3</v>
      </c>
      <c r="H10" s="142">
        <f t="shared" si="2"/>
        <v>10</v>
      </c>
      <c r="I10" s="143">
        <f t="shared" si="3"/>
      </c>
      <c r="J10" s="142">
        <f>+IF(C10&gt;0,J9+C10,"")</f>
        <v>29</v>
      </c>
      <c r="K10" s="144">
        <f t="shared" si="4"/>
        <v>14</v>
      </c>
    </row>
    <row r="11" spans="2:11" ht="13.5" thickBot="1">
      <c r="B11" s="30" t="s">
        <v>42</v>
      </c>
      <c r="C11" s="31">
        <v>12</v>
      </c>
      <c r="D11" s="31">
        <v>18</v>
      </c>
      <c r="E11" s="31"/>
      <c r="F11" s="32"/>
      <c r="G11" s="138">
        <f t="shared" si="1"/>
        <v>1.5</v>
      </c>
      <c r="H11" s="142">
        <f t="shared" si="2"/>
        <v>6</v>
      </c>
      <c r="I11" s="143">
        <f t="shared" si="3"/>
      </c>
      <c r="J11" s="142">
        <f>+IF(C11&gt;0,J10+C11,"")</f>
        <v>41</v>
      </c>
      <c r="K11" s="144">
        <f t="shared" si="4"/>
        <v>23</v>
      </c>
    </row>
    <row r="12" spans="2:11" ht="13.5" thickBot="1">
      <c r="B12" s="89" t="s">
        <v>43</v>
      </c>
      <c r="C12" s="90">
        <f>SUM(C6:C11)</f>
        <v>41</v>
      </c>
      <c r="D12" s="90"/>
      <c r="E12" s="90">
        <f>SUM(E6:E11)</f>
        <v>0</v>
      </c>
      <c r="F12" s="64"/>
      <c r="G12" s="90"/>
      <c r="H12" s="90">
        <f>SUM(H6:H11)</f>
        <v>36</v>
      </c>
      <c r="I12" s="90"/>
      <c r="J12" s="90">
        <f>SUM(J6:J11)</f>
        <v>120</v>
      </c>
      <c r="K12" s="91">
        <f>SUM(K6:K11)</f>
        <v>54</v>
      </c>
    </row>
    <row r="13" spans="8:10" ht="13.5" thickBot="1">
      <c r="H13" s="92"/>
      <c r="I13" s="94"/>
      <c r="J13" s="92"/>
    </row>
    <row r="14" spans="2:10" ht="13.5" thickBot="1">
      <c r="B14" s="9" t="s">
        <v>59</v>
      </c>
      <c r="C14" s="64"/>
      <c r="D14" s="65"/>
      <c r="E14" s="99" t="s">
        <v>62</v>
      </c>
      <c r="H14" s="92"/>
      <c r="I14" s="92"/>
      <c r="J14" s="92"/>
    </row>
    <row r="15" spans="2:5" ht="12.75">
      <c r="B15" s="67" t="s">
        <v>44</v>
      </c>
      <c r="C15" s="95"/>
      <c r="D15" s="95"/>
      <c r="E15" s="93">
        <f>IF(J12&gt;0,AVERAGE(J6:J11),"")</f>
        <v>20</v>
      </c>
    </row>
    <row r="16" spans="2:5" ht="12.75">
      <c r="B16" s="67" t="s">
        <v>60</v>
      </c>
      <c r="C16" s="95"/>
      <c r="D16" s="92"/>
      <c r="E16" s="96">
        <f>IF(K12&gt;0,AVERAGE(K6:K11),"")</f>
        <v>9</v>
      </c>
    </row>
    <row r="17" spans="2:5" ht="13.5" thickBot="1">
      <c r="B17" s="68" t="s">
        <v>45</v>
      </c>
      <c r="C17" s="75"/>
      <c r="D17" s="75"/>
      <c r="E17" s="97">
        <f>IF(C12&gt;0,J12/C12,"")</f>
        <v>2.926829268292683</v>
      </c>
    </row>
    <row r="21" ht="12.75">
      <c r="B21" s="5" t="s">
        <v>86</v>
      </c>
    </row>
    <row r="25" ht="12.75">
      <c r="B25" s="5" t="s">
        <v>16</v>
      </c>
    </row>
    <row r="26" spans="2:3" ht="12.75">
      <c r="B26" s="160" t="s">
        <v>5</v>
      </c>
      <c r="C26" s="5" t="s">
        <v>87</v>
      </c>
    </row>
    <row r="28" spans="2:3" ht="12.75">
      <c r="B28" s="160" t="s">
        <v>6</v>
      </c>
      <c r="C28" s="5" t="s">
        <v>98</v>
      </c>
    </row>
    <row r="30" spans="2:3" ht="12.75">
      <c r="B30" s="160" t="s">
        <v>18</v>
      </c>
      <c r="C30" s="5" t="s">
        <v>88</v>
      </c>
    </row>
    <row r="31" spans="3:4" ht="12.75">
      <c r="C31" s="13" t="s">
        <v>89</v>
      </c>
      <c r="D31" s="5" t="s">
        <v>99</v>
      </c>
    </row>
    <row r="32" spans="3:4" ht="12.75">
      <c r="C32" s="13" t="s">
        <v>90</v>
      </c>
      <c r="D32" s="5" t="s">
        <v>93</v>
      </c>
    </row>
    <row r="33" ht="12.75">
      <c r="D33" s="5" t="s">
        <v>94</v>
      </c>
    </row>
    <row r="34" spans="3:4" ht="12.75">
      <c r="C34" s="13" t="s">
        <v>91</v>
      </c>
      <c r="D34" s="5" t="s">
        <v>92</v>
      </c>
    </row>
    <row r="35" spans="3:4" ht="12.75">
      <c r="C35" s="13" t="s">
        <v>95</v>
      </c>
      <c r="D35" s="5" t="s">
        <v>101</v>
      </c>
    </row>
    <row r="36" ht="12.75">
      <c r="D36" s="5" t="s">
        <v>102</v>
      </c>
    </row>
    <row r="37" spans="3:4" ht="12.75">
      <c r="C37" s="13" t="s">
        <v>96</v>
      </c>
      <c r="D37" s="5" t="s">
        <v>97</v>
      </c>
    </row>
    <row r="39" spans="2:3" ht="12.75">
      <c r="B39" s="160" t="s">
        <v>66</v>
      </c>
      <c r="C39" s="5" t="s">
        <v>100</v>
      </c>
    </row>
    <row r="42" ht="12.75">
      <c r="B42" s="60" t="s">
        <v>21</v>
      </c>
    </row>
    <row r="45" ht="12.75"/>
  </sheetData>
  <conditionalFormatting sqref="F13">
    <cfRule type="expression" priority="1" dxfId="0" stopIfTrue="1">
      <formula>G6=MIN($G$6:$G$11)</formula>
    </cfRule>
  </conditionalFormatting>
  <conditionalFormatting sqref="G6">
    <cfRule type="expression" priority="2" dxfId="0" stopIfTrue="1">
      <formula>G6=MIN(G6:G11)</formula>
    </cfRule>
  </conditionalFormatting>
  <conditionalFormatting sqref="G7">
    <cfRule type="expression" priority="3" dxfId="0" stopIfTrue="1">
      <formula>G7=MIN(G6:G11)</formula>
    </cfRule>
  </conditionalFormatting>
  <conditionalFormatting sqref="G8">
    <cfRule type="expression" priority="4" dxfId="0" stopIfTrue="1">
      <formula>G8=MIN(G6:G11)</formula>
    </cfRule>
  </conditionalFormatting>
  <conditionalFormatting sqref="G9">
    <cfRule type="expression" priority="5" dxfId="0" stopIfTrue="1">
      <formula>G9=MIN(G6:G11)</formula>
    </cfRule>
  </conditionalFormatting>
  <conditionalFormatting sqref="G10">
    <cfRule type="expression" priority="6" dxfId="0" stopIfTrue="1">
      <formula>G10=MIN(G6:G11)</formula>
    </cfRule>
  </conditionalFormatting>
  <conditionalFormatting sqref="G11">
    <cfRule type="expression" priority="7" dxfId="0" stopIfTrue="1">
      <formula>G11=MIN(G6:G11)</formula>
    </cfRule>
  </conditionalFormatting>
  <hyperlinks>
    <hyperlink ref="C2" location="A45" display="Notes"/>
    <hyperlink ref="B42" location="'Job Sequencing'!A1" display="Back"/>
  </hyperlinks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8.140625" style="8" customWidth="1"/>
    <col min="2" max="12" width="6.7109375" style="8" customWidth="1"/>
    <col min="13" max="16384" width="9.140625" style="8" customWidth="1"/>
  </cols>
  <sheetData>
    <row r="1" ht="12.75">
      <c r="A1" s="62" t="s">
        <v>58</v>
      </c>
    </row>
    <row r="2" ht="12.75">
      <c r="A2" s="7"/>
    </row>
    <row r="3" spans="1:7" ht="13.5" thickBot="1">
      <c r="A3" s="122" t="s">
        <v>46</v>
      </c>
      <c r="G3" s="123" t="s">
        <v>47</v>
      </c>
    </row>
    <row r="4" spans="2:12" ht="13.5" thickBot="1">
      <c r="B4" s="125" t="s">
        <v>24</v>
      </c>
      <c r="C4" s="126" t="s">
        <v>48</v>
      </c>
      <c r="D4" s="126" t="s">
        <v>49</v>
      </c>
      <c r="F4" s="92"/>
      <c r="G4" s="125" t="s">
        <v>24</v>
      </c>
      <c r="H4" s="126" t="s">
        <v>50</v>
      </c>
      <c r="I4" s="126" t="s">
        <v>51</v>
      </c>
      <c r="J4" s="126" t="s">
        <v>52</v>
      </c>
      <c r="K4" s="126" t="s">
        <v>53</v>
      </c>
      <c r="L4" s="127" t="s">
        <v>54</v>
      </c>
    </row>
    <row r="5" spans="1:12" ht="12.75">
      <c r="A5" s="63"/>
      <c r="B5" s="24" t="s">
        <v>10</v>
      </c>
      <c r="C5" s="25">
        <v>5</v>
      </c>
      <c r="D5" s="26">
        <v>5</v>
      </c>
      <c r="F5" s="92"/>
      <c r="G5" s="69" t="str">
        <f>IF(F15&lt;&gt;"",F15,"")</f>
        <v>D</v>
      </c>
      <c r="H5" s="71">
        <v>0</v>
      </c>
      <c r="I5" s="71">
        <f aca="true" t="shared" si="0" ref="I5:I11">IF(G5&lt;&gt;"",VLOOKUP(G5,$B$5:$D$11,2),0)+H5</f>
        <v>2</v>
      </c>
      <c r="J5" s="71">
        <f>+I5</f>
        <v>2</v>
      </c>
      <c r="K5" s="71">
        <f aca="true" t="shared" si="1" ref="K5:K11">IF(G5&lt;&gt;"",VLOOKUP(G5,$B$5:$D$11,3),0)+J5</f>
        <v>9</v>
      </c>
      <c r="L5" s="129">
        <f>+J5</f>
        <v>2</v>
      </c>
    </row>
    <row r="6" spans="1:12" ht="12.75">
      <c r="A6" s="63"/>
      <c r="B6" s="27" t="s">
        <v>11</v>
      </c>
      <c r="C6" s="28">
        <v>4</v>
      </c>
      <c r="D6" s="29">
        <v>3</v>
      </c>
      <c r="F6" s="92"/>
      <c r="G6" s="131" t="str">
        <f>IF(G15&lt;&gt;"",G15,"")</f>
        <v>E</v>
      </c>
      <c r="H6" s="95">
        <f aca="true" t="shared" si="2" ref="H6:H11">+I5</f>
        <v>2</v>
      </c>
      <c r="I6" s="95">
        <f t="shared" si="0"/>
        <v>8</v>
      </c>
      <c r="J6" s="95">
        <f aca="true" t="shared" si="3" ref="J6:J11">MAX(K5,I6)</f>
        <v>9</v>
      </c>
      <c r="K6" s="95">
        <f t="shared" si="1"/>
        <v>17</v>
      </c>
      <c r="L6" s="132">
        <f aca="true" t="shared" si="4" ref="L6:L11">IF(K5&lt;J6,J6-K5,0)</f>
        <v>0</v>
      </c>
    </row>
    <row r="7" spans="1:12" ht="12.75">
      <c r="A7" s="63"/>
      <c r="B7" s="27" t="s">
        <v>12</v>
      </c>
      <c r="C7" s="28">
        <v>8</v>
      </c>
      <c r="D7" s="29">
        <v>9</v>
      </c>
      <c r="F7" s="92"/>
      <c r="G7" s="131" t="str">
        <f>IF(H15&lt;&gt;"",H15,"")</f>
        <v>C</v>
      </c>
      <c r="H7" s="95">
        <f t="shared" si="2"/>
        <v>8</v>
      </c>
      <c r="I7" s="95">
        <f t="shared" si="0"/>
        <v>16</v>
      </c>
      <c r="J7" s="95">
        <f t="shared" si="3"/>
        <v>17</v>
      </c>
      <c r="K7" s="95">
        <f t="shared" si="1"/>
        <v>26</v>
      </c>
      <c r="L7" s="132">
        <f t="shared" si="4"/>
        <v>0</v>
      </c>
    </row>
    <row r="8" spans="1:12" ht="12.75">
      <c r="A8" s="63"/>
      <c r="B8" s="27" t="s">
        <v>13</v>
      </c>
      <c r="C8" s="28">
        <v>2</v>
      </c>
      <c r="D8" s="29">
        <v>7</v>
      </c>
      <c r="F8" s="92"/>
      <c r="G8" s="131" t="str">
        <f>IF(I15&lt;&gt;"",I15,"")</f>
        <v>F</v>
      </c>
      <c r="H8" s="95">
        <f t="shared" si="2"/>
        <v>16</v>
      </c>
      <c r="I8" s="95">
        <f t="shared" si="0"/>
        <v>28</v>
      </c>
      <c r="J8" s="95">
        <f t="shared" si="3"/>
        <v>28</v>
      </c>
      <c r="K8" s="95">
        <f t="shared" si="1"/>
        <v>43</v>
      </c>
      <c r="L8" s="132">
        <f t="shared" si="4"/>
        <v>2</v>
      </c>
    </row>
    <row r="9" spans="1:12" ht="12.75">
      <c r="A9" s="63"/>
      <c r="B9" s="27" t="s">
        <v>27</v>
      </c>
      <c r="C9" s="28">
        <v>6</v>
      </c>
      <c r="D9" s="29">
        <v>8</v>
      </c>
      <c r="F9" s="92"/>
      <c r="G9" s="131" t="str">
        <f>IF(J15&lt;&gt;"",J15,"")</f>
        <v>A</v>
      </c>
      <c r="H9" s="95">
        <f t="shared" si="2"/>
        <v>28</v>
      </c>
      <c r="I9" s="95">
        <f t="shared" si="0"/>
        <v>33</v>
      </c>
      <c r="J9" s="95">
        <f t="shared" si="3"/>
        <v>43</v>
      </c>
      <c r="K9" s="95">
        <f t="shared" si="1"/>
        <v>48</v>
      </c>
      <c r="L9" s="132">
        <f t="shared" si="4"/>
        <v>0</v>
      </c>
    </row>
    <row r="10" spans="1:12" ht="12.75">
      <c r="A10" s="63"/>
      <c r="B10" s="27" t="s">
        <v>42</v>
      </c>
      <c r="C10" s="28">
        <v>12</v>
      </c>
      <c r="D10" s="29">
        <v>15</v>
      </c>
      <c r="F10" s="92"/>
      <c r="G10" s="131" t="str">
        <f>IF(K15&lt;&gt;"",K15,"")</f>
        <v>B</v>
      </c>
      <c r="H10" s="95">
        <f t="shared" si="2"/>
        <v>33</v>
      </c>
      <c r="I10" s="95">
        <f t="shared" si="0"/>
        <v>37</v>
      </c>
      <c r="J10" s="95">
        <f t="shared" si="3"/>
        <v>48</v>
      </c>
      <c r="K10" s="95">
        <f t="shared" si="1"/>
        <v>51</v>
      </c>
      <c r="L10" s="132">
        <f t="shared" si="4"/>
        <v>0</v>
      </c>
    </row>
    <row r="11" spans="1:12" ht="13.5" thickBot="1">
      <c r="A11" s="63"/>
      <c r="B11" s="30"/>
      <c r="C11" s="31"/>
      <c r="D11" s="32"/>
      <c r="F11" s="92"/>
      <c r="G11" s="73">
        <f>IF(L15&lt;&gt;"",L15,"")</f>
      </c>
      <c r="H11" s="75">
        <f t="shared" si="2"/>
        <v>37</v>
      </c>
      <c r="I11" s="75">
        <f t="shared" si="0"/>
        <v>37</v>
      </c>
      <c r="J11" s="75">
        <f t="shared" si="3"/>
        <v>51</v>
      </c>
      <c r="K11" s="75">
        <f t="shared" si="1"/>
        <v>51</v>
      </c>
      <c r="L11" s="134">
        <f t="shared" si="4"/>
        <v>0</v>
      </c>
    </row>
    <row r="12" spans="2:12" ht="12.75">
      <c r="B12" s="71"/>
      <c r="C12" s="71"/>
      <c r="D12" s="71"/>
      <c r="E12" s="92"/>
      <c r="F12" s="135"/>
      <c r="G12" s="92" t="s">
        <v>55</v>
      </c>
      <c r="H12" s="92"/>
      <c r="I12" s="92">
        <f>+K11-I11</f>
        <v>14</v>
      </c>
      <c r="J12" s="92"/>
      <c r="K12" s="92"/>
      <c r="L12" s="92">
        <f>SUM(L5:L11)</f>
        <v>4</v>
      </c>
    </row>
    <row r="13" spans="1:12" ht="12.75">
      <c r="A13" s="122" t="s">
        <v>56</v>
      </c>
      <c r="B13" s="95"/>
      <c r="C13" s="95"/>
      <c r="D13" s="95"/>
      <c r="E13" s="95"/>
      <c r="F13" s="95"/>
      <c r="G13" s="95"/>
      <c r="H13" s="95"/>
      <c r="I13" s="92"/>
      <c r="J13" s="92"/>
      <c r="K13" s="92"/>
      <c r="L13" s="92"/>
    </row>
    <row r="14" spans="1:4" ht="13.5" thickBot="1">
      <c r="A14" s="66"/>
      <c r="B14" s="66"/>
      <c r="C14" s="66"/>
      <c r="D14" s="66"/>
    </row>
    <row r="15" spans="2:12" ht="13.5" thickBot="1">
      <c r="B15" s="128" t="str">
        <f aca="true" t="shared" si="5" ref="B15:B21">IF(ISBLANK(B5),"",B5)</f>
        <v>A</v>
      </c>
      <c r="C15" s="71">
        <f>IF(OR(ISBLANK($B5),ISNUMBER(MATCH($B15,$F$15:$L$15,0))),"",C5)</f>
      </c>
      <c r="D15" s="129">
        <f>IF(OR(ISBLANK($B5),ISNUMBER(MATCH($B15,$F$15:$L$15,0))),"",D5)</f>
      </c>
      <c r="F15" s="15" t="s">
        <v>13</v>
      </c>
      <c r="G15" s="16" t="s">
        <v>27</v>
      </c>
      <c r="H15" s="16" t="s">
        <v>12</v>
      </c>
      <c r="I15" s="16" t="s">
        <v>42</v>
      </c>
      <c r="J15" s="16" t="s">
        <v>10</v>
      </c>
      <c r="K15" s="16" t="s">
        <v>11</v>
      </c>
      <c r="L15" s="17"/>
    </row>
    <row r="16" spans="2:4" ht="12.75">
      <c r="B16" s="130" t="str">
        <f t="shared" si="5"/>
        <v>B</v>
      </c>
      <c r="C16" s="95">
        <f aca="true" t="shared" si="6" ref="C16:C21">IF(OR(ISBLANK($B6),ISNUMBER(MATCH(B16,$F$15:$L$15,0))),"",C6)</f>
      </c>
      <c r="D16" s="132">
        <f aca="true" t="shared" si="7" ref="D16:D21">IF(OR(ISBLANK($B6),ISNUMBER(MATCH($B16,$F$15:$L$15,0))),"",D6)</f>
      </c>
    </row>
    <row r="17" spans="2:4" ht="12.75">
      <c r="B17" s="130" t="str">
        <f t="shared" si="5"/>
        <v>C</v>
      </c>
      <c r="C17" s="95">
        <f t="shared" si="6"/>
      </c>
      <c r="D17" s="132">
        <f t="shared" si="7"/>
      </c>
    </row>
    <row r="18" spans="2:4" ht="12.75">
      <c r="B18" s="130" t="str">
        <f t="shared" si="5"/>
        <v>D</v>
      </c>
      <c r="C18" s="95">
        <f t="shared" si="6"/>
      </c>
      <c r="D18" s="132">
        <f t="shared" si="7"/>
      </c>
    </row>
    <row r="19" spans="2:4" ht="12.75">
      <c r="B19" s="130" t="str">
        <f t="shared" si="5"/>
        <v>E</v>
      </c>
      <c r="C19" s="95">
        <f t="shared" si="6"/>
      </c>
      <c r="D19" s="132">
        <f t="shared" si="7"/>
      </c>
    </row>
    <row r="20" spans="2:4" ht="12.75">
      <c r="B20" s="130" t="str">
        <f t="shared" si="5"/>
        <v>F</v>
      </c>
      <c r="C20" s="95">
        <f t="shared" si="6"/>
      </c>
      <c r="D20" s="132">
        <f t="shared" si="7"/>
      </c>
    </row>
    <row r="21" spans="2:4" ht="13.5" thickBot="1">
      <c r="B21" s="133">
        <f t="shared" si="5"/>
      </c>
      <c r="C21" s="75">
        <f t="shared" si="6"/>
      </c>
      <c r="D21" s="134">
        <f t="shared" si="7"/>
      </c>
    </row>
    <row r="22" spans="11:12" ht="12.75">
      <c r="K22" s="124"/>
      <c r="L22" s="19"/>
    </row>
    <row r="23" spans="11:12" ht="12.75">
      <c r="K23" s="124"/>
      <c r="L23" s="19"/>
    </row>
    <row r="24" spans="11:12" ht="12.75">
      <c r="K24" s="124"/>
      <c r="L24" s="19"/>
    </row>
    <row r="25" spans="11:12" ht="12.75">
      <c r="K25" s="124"/>
      <c r="L25" s="19"/>
    </row>
    <row r="26" spans="11:12" ht="12.75">
      <c r="K26" s="124"/>
      <c r="L26" s="19"/>
    </row>
    <row r="27" spans="11:12" ht="12.75">
      <c r="K27" s="124"/>
      <c r="L27" s="19"/>
    </row>
    <row r="28" spans="11:12" ht="12.75">
      <c r="K28" s="124"/>
      <c r="L28" s="19"/>
    </row>
  </sheetData>
  <sheetProtection password="A753" sheet="1" objects="1" scenarios="1"/>
  <conditionalFormatting sqref="C15:D21">
    <cfRule type="expression" priority="1" dxfId="0" stopIfTrue="1">
      <formula>C15=MIN($C$15:$D$21)</formula>
    </cfRule>
  </conditionalFormatting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19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13" width="8.421875" style="0" customWidth="1"/>
  </cols>
  <sheetData>
    <row r="1" ht="12.75">
      <c r="A1" s="3" t="s">
        <v>7</v>
      </c>
    </row>
    <row r="3" spans="1:12" ht="12.75">
      <c r="A3" s="18" t="s">
        <v>5</v>
      </c>
      <c r="B3" s="7" t="s">
        <v>28</v>
      </c>
      <c r="C3" s="19"/>
      <c r="D3" s="19"/>
      <c r="E3" s="20"/>
      <c r="F3" s="8"/>
      <c r="G3" s="8"/>
      <c r="H3" s="8"/>
      <c r="I3" s="8"/>
      <c r="J3" s="8"/>
      <c r="K3" s="8"/>
      <c r="L3" s="8"/>
    </row>
    <row r="4" spans="2:12" ht="12.75">
      <c r="B4" s="5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3.5" thickBot="1">
      <c r="B5" s="5" t="s">
        <v>9</v>
      </c>
      <c r="C5" s="8"/>
      <c r="D5" s="8"/>
      <c r="E5" s="21" t="s">
        <v>23</v>
      </c>
      <c r="F5" s="21"/>
      <c r="G5" s="21"/>
      <c r="H5" s="21"/>
      <c r="I5" s="21"/>
      <c r="J5" s="8"/>
      <c r="K5" s="8"/>
      <c r="L5" s="8"/>
    </row>
    <row r="6" spans="2:12" ht="13.5" thickBot="1">
      <c r="B6" s="8"/>
      <c r="C6" s="8"/>
      <c r="D6" s="22"/>
      <c r="E6" s="10" t="s">
        <v>10</v>
      </c>
      <c r="F6" s="11" t="s">
        <v>11</v>
      </c>
      <c r="G6" s="11" t="s">
        <v>12</v>
      </c>
      <c r="H6" s="11" t="s">
        <v>13</v>
      </c>
      <c r="I6" s="12" t="s">
        <v>27</v>
      </c>
      <c r="J6" s="23"/>
      <c r="K6" s="8"/>
      <c r="L6" s="8"/>
    </row>
    <row r="7" spans="2:12" ht="12.75">
      <c r="B7" s="8"/>
      <c r="C7" s="163" t="s">
        <v>24</v>
      </c>
      <c r="D7" s="37">
        <v>1</v>
      </c>
      <c r="E7" s="24">
        <v>8</v>
      </c>
      <c r="F7" s="25">
        <v>6</v>
      </c>
      <c r="G7" s="25">
        <v>2</v>
      </c>
      <c r="H7" s="25">
        <v>4</v>
      </c>
      <c r="I7" s="26"/>
      <c r="J7" s="37">
        <v>1</v>
      </c>
      <c r="K7" s="164"/>
      <c r="L7" s="8"/>
    </row>
    <row r="8" spans="2:12" ht="12.75">
      <c r="B8" s="8"/>
      <c r="C8" s="163"/>
      <c r="D8" s="42">
        <v>2</v>
      </c>
      <c r="E8" s="27">
        <v>6</v>
      </c>
      <c r="F8" s="28">
        <v>7</v>
      </c>
      <c r="G8" s="28">
        <v>11</v>
      </c>
      <c r="H8" s="28">
        <v>10</v>
      </c>
      <c r="I8" s="29"/>
      <c r="J8" s="42">
        <v>1</v>
      </c>
      <c r="K8" s="164"/>
      <c r="L8" s="8"/>
    </row>
    <row r="9" spans="2:12" ht="12.75">
      <c r="B9" s="8"/>
      <c r="C9" s="163"/>
      <c r="D9" s="42">
        <v>3</v>
      </c>
      <c r="E9" s="27">
        <v>3</v>
      </c>
      <c r="F9" s="28">
        <v>5</v>
      </c>
      <c r="G9" s="28">
        <v>7</v>
      </c>
      <c r="H9" s="28">
        <v>6</v>
      </c>
      <c r="I9" s="29"/>
      <c r="J9" s="42">
        <v>1</v>
      </c>
      <c r="K9" s="164"/>
      <c r="L9" s="8"/>
    </row>
    <row r="10" spans="2:12" ht="12.75">
      <c r="B10" s="8"/>
      <c r="C10" s="163"/>
      <c r="D10" s="42">
        <v>4</v>
      </c>
      <c r="E10" s="27">
        <v>5</v>
      </c>
      <c r="F10" s="28">
        <v>10</v>
      </c>
      <c r="G10" s="28">
        <v>12</v>
      </c>
      <c r="H10" s="28">
        <v>9</v>
      </c>
      <c r="I10" s="29"/>
      <c r="J10" s="42">
        <v>1</v>
      </c>
      <c r="K10" s="164"/>
      <c r="L10" s="8"/>
    </row>
    <row r="11" spans="2:12" ht="13.5" thickBot="1">
      <c r="B11" s="5"/>
      <c r="C11" s="163"/>
      <c r="D11" s="47">
        <v>5</v>
      </c>
      <c r="E11" s="30"/>
      <c r="F11" s="31"/>
      <c r="G11" s="31"/>
      <c r="H11" s="31"/>
      <c r="I11" s="32"/>
      <c r="J11" s="47">
        <v>0</v>
      </c>
      <c r="K11" s="164"/>
      <c r="L11" s="8"/>
    </row>
    <row r="12" spans="2:12" ht="13.5" thickBot="1">
      <c r="B12" s="8"/>
      <c r="C12" s="8"/>
      <c r="D12" s="33"/>
      <c r="E12" s="10">
        <v>1</v>
      </c>
      <c r="F12" s="11">
        <v>1</v>
      </c>
      <c r="G12" s="11">
        <v>1</v>
      </c>
      <c r="H12" s="11">
        <v>1</v>
      </c>
      <c r="I12" s="12">
        <v>0</v>
      </c>
      <c r="J12" s="22"/>
      <c r="K12" s="8"/>
      <c r="L12" s="8"/>
    </row>
    <row r="13" spans="2:12" ht="13.5" thickBot="1">
      <c r="B13" s="8"/>
      <c r="C13" s="8"/>
      <c r="D13" s="8"/>
      <c r="E13" s="21"/>
      <c r="F13" s="21"/>
      <c r="G13" s="21"/>
      <c r="H13" s="21"/>
      <c r="I13" s="21"/>
      <c r="J13" s="8"/>
      <c r="K13" s="8"/>
      <c r="L13" s="8"/>
    </row>
    <row r="14" spans="2:12" ht="13.5" thickBot="1">
      <c r="B14" s="8"/>
      <c r="C14" s="8"/>
      <c r="D14" s="8"/>
      <c r="E14" s="8"/>
      <c r="F14" s="8"/>
      <c r="G14" s="8"/>
      <c r="H14" s="8"/>
      <c r="I14" s="8"/>
      <c r="J14" s="8"/>
      <c r="K14" s="13" t="s">
        <v>25</v>
      </c>
      <c r="L14" s="14">
        <v>4</v>
      </c>
    </row>
    <row r="15" spans="2:12" ht="13.5" thickBot="1">
      <c r="B15" s="8"/>
      <c r="C15" s="8"/>
      <c r="D15" s="8"/>
      <c r="E15" s="8"/>
      <c r="F15" s="8"/>
      <c r="G15" s="8"/>
      <c r="H15" s="8"/>
      <c r="I15" s="8"/>
      <c r="J15" s="8"/>
      <c r="K15" s="13" t="s">
        <v>26</v>
      </c>
      <c r="L15" s="14">
        <v>4</v>
      </c>
    </row>
    <row r="16" spans="2:12" ht="13.5" thickBot="1">
      <c r="B16" s="5" t="s">
        <v>14</v>
      </c>
      <c r="C16" s="34"/>
      <c r="D16" s="34"/>
      <c r="E16" s="35" t="s">
        <v>23</v>
      </c>
      <c r="F16" s="35"/>
      <c r="G16" s="35"/>
      <c r="H16" s="35"/>
      <c r="I16" s="35"/>
      <c r="J16" s="34"/>
      <c r="K16" s="34"/>
      <c r="L16" s="8"/>
    </row>
    <row r="17" spans="2:12" ht="13.5" thickBot="1">
      <c r="B17" s="8"/>
      <c r="C17" s="34"/>
      <c r="D17" s="34"/>
      <c r="E17" s="10" t="s">
        <v>10</v>
      </c>
      <c r="F17" s="11" t="s">
        <v>11</v>
      </c>
      <c r="G17" s="11" t="s">
        <v>12</v>
      </c>
      <c r="H17" s="11" t="s">
        <v>13</v>
      </c>
      <c r="I17" s="12" t="s">
        <v>27</v>
      </c>
      <c r="J17" s="36"/>
      <c r="K17" s="34"/>
      <c r="L17" s="8"/>
    </row>
    <row r="18" spans="2:12" ht="12.75">
      <c r="B18" s="8"/>
      <c r="C18" s="165" t="s">
        <v>24</v>
      </c>
      <c r="D18" s="37">
        <v>1</v>
      </c>
      <c r="E18" s="38">
        <v>0</v>
      </c>
      <c r="F18" s="39">
        <v>0</v>
      </c>
      <c r="G18" s="39">
        <v>1</v>
      </c>
      <c r="H18" s="39">
        <v>0</v>
      </c>
      <c r="I18" s="40">
        <v>0</v>
      </c>
      <c r="J18" s="41">
        <v>1</v>
      </c>
      <c r="K18" s="166"/>
      <c r="L18" s="8"/>
    </row>
    <row r="19" spans="2:12" ht="12.75">
      <c r="B19" s="8"/>
      <c r="C19" s="165"/>
      <c r="D19" s="42">
        <v>2</v>
      </c>
      <c r="E19" s="43">
        <v>0</v>
      </c>
      <c r="F19" s="44">
        <v>1</v>
      </c>
      <c r="G19" s="44">
        <v>0</v>
      </c>
      <c r="H19" s="44">
        <v>0</v>
      </c>
      <c r="I19" s="45">
        <v>0</v>
      </c>
      <c r="J19" s="46">
        <v>1</v>
      </c>
      <c r="K19" s="166"/>
      <c r="L19" s="8"/>
    </row>
    <row r="20" spans="2:12" ht="12.75">
      <c r="B20" s="8"/>
      <c r="C20" s="165"/>
      <c r="D20" s="42">
        <v>3</v>
      </c>
      <c r="E20" s="43">
        <v>0</v>
      </c>
      <c r="F20" s="44">
        <v>0</v>
      </c>
      <c r="G20" s="44">
        <v>0</v>
      </c>
      <c r="H20" s="44">
        <v>1</v>
      </c>
      <c r="I20" s="45">
        <v>0</v>
      </c>
      <c r="J20" s="46">
        <v>1</v>
      </c>
      <c r="K20" s="166"/>
      <c r="L20" s="8"/>
    </row>
    <row r="21" spans="2:12" ht="12.75">
      <c r="B21" s="8"/>
      <c r="C21" s="165"/>
      <c r="D21" s="42">
        <v>4</v>
      </c>
      <c r="E21" s="43">
        <v>1</v>
      </c>
      <c r="F21" s="44">
        <v>0</v>
      </c>
      <c r="G21" s="44">
        <v>0</v>
      </c>
      <c r="H21" s="44">
        <v>0</v>
      </c>
      <c r="I21" s="45">
        <v>0</v>
      </c>
      <c r="J21" s="46">
        <v>1</v>
      </c>
      <c r="K21" s="166"/>
      <c r="L21" s="8"/>
    </row>
    <row r="22" spans="2:12" ht="13.5" thickBot="1">
      <c r="B22" s="8"/>
      <c r="C22" s="165"/>
      <c r="D22" s="47">
        <v>5</v>
      </c>
      <c r="E22" s="48">
        <v>0</v>
      </c>
      <c r="F22" s="49">
        <v>0</v>
      </c>
      <c r="G22" s="49">
        <v>0</v>
      </c>
      <c r="H22" s="49">
        <v>0</v>
      </c>
      <c r="I22" s="50">
        <v>0</v>
      </c>
      <c r="J22" s="51">
        <v>0</v>
      </c>
      <c r="K22" s="166"/>
      <c r="L22" s="8"/>
    </row>
    <row r="23" spans="2:12" ht="13.5" thickBot="1">
      <c r="B23" s="8"/>
      <c r="C23" s="34"/>
      <c r="D23" s="52"/>
      <c r="E23" s="53">
        <v>1</v>
      </c>
      <c r="F23" s="54">
        <v>1</v>
      </c>
      <c r="G23" s="54">
        <v>1</v>
      </c>
      <c r="H23" s="54">
        <v>1</v>
      </c>
      <c r="I23" s="55">
        <v>0</v>
      </c>
      <c r="J23" s="56"/>
      <c r="K23" s="34"/>
      <c r="L23" s="8"/>
    </row>
    <row r="24" spans="2:12" ht="13.5" thickBot="1">
      <c r="B24" s="8"/>
      <c r="C24" s="34"/>
      <c r="D24" s="34"/>
      <c r="E24" s="35"/>
      <c r="F24" s="35"/>
      <c r="G24" s="35"/>
      <c r="H24" s="35"/>
      <c r="I24" s="35"/>
      <c r="J24" s="34"/>
      <c r="K24" s="57" t="s">
        <v>15</v>
      </c>
      <c r="L24" s="14">
        <v>20</v>
      </c>
    </row>
    <row r="26" spans="1:11" ht="12.75">
      <c r="A26" s="18" t="s">
        <v>6</v>
      </c>
      <c r="B26" s="62" t="s">
        <v>57</v>
      </c>
      <c r="C26" s="8"/>
      <c r="D26" s="8"/>
      <c r="E26" s="8"/>
      <c r="F26" s="8"/>
      <c r="G26" s="8"/>
      <c r="H26" s="8"/>
      <c r="I26" s="8"/>
      <c r="J26" s="8"/>
      <c r="K26" s="8"/>
    </row>
    <row r="27" spans="2:11" ht="13.5" thickBot="1">
      <c r="B27" s="8"/>
      <c r="C27" s="7"/>
      <c r="D27" s="98"/>
      <c r="E27" s="8"/>
      <c r="F27" s="8"/>
      <c r="G27" s="8"/>
      <c r="H27" s="8"/>
      <c r="I27" s="8"/>
      <c r="J27" s="8"/>
      <c r="K27" s="8"/>
    </row>
    <row r="28" spans="2:11" ht="12.75">
      <c r="B28" s="8" t="s">
        <v>79</v>
      </c>
      <c r="C28" s="111"/>
      <c r="D28" s="112" t="s">
        <v>29</v>
      </c>
      <c r="E28" s="112" t="s">
        <v>30</v>
      </c>
      <c r="F28" s="112" t="s">
        <v>31</v>
      </c>
      <c r="G28" s="112" t="s">
        <v>32</v>
      </c>
      <c r="H28" s="113"/>
      <c r="I28" s="113"/>
      <c r="J28" s="112" t="s">
        <v>33</v>
      </c>
      <c r="K28" s="114" t="s">
        <v>34</v>
      </c>
    </row>
    <row r="29" spans="2:11" ht="13.5" thickBot="1">
      <c r="B29" s="8"/>
      <c r="C29" s="23" t="s">
        <v>24</v>
      </c>
      <c r="D29" s="109" t="s">
        <v>35</v>
      </c>
      <c r="E29" s="109" t="s">
        <v>36</v>
      </c>
      <c r="F29" s="110" t="s">
        <v>37</v>
      </c>
      <c r="G29" s="109" t="s">
        <v>38</v>
      </c>
      <c r="H29" s="109" t="s">
        <v>39</v>
      </c>
      <c r="I29" s="109" t="s">
        <v>40</v>
      </c>
      <c r="J29" s="109" t="s">
        <v>35</v>
      </c>
      <c r="K29" s="115" t="s">
        <v>41</v>
      </c>
    </row>
    <row r="30" spans="2:11" ht="12.75">
      <c r="B30" s="63"/>
      <c r="C30" s="28" t="s">
        <v>10</v>
      </c>
      <c r="D30" s="28">
        <v>2</v>
      </c>
      <c r="E30" s="28">
        <v>7</v>
      </c>
      <c r="F30" s="28"/>
      <c r="G30" s="100">
        <v>3.5</v>
      </c>
      <c r="H30" s="101">
        <v>5</v>
      </c>
      <c r="I30" s="106" t="s">
        <v>61</v>
      </c>
      <c r="J30" s="101">
        <v>2</v>
      </c>
      <c r="K30" s="116">
        <v>0</v>
      </c>
    </row>
    <row r="31" spans="2:11" ht="12.75">
      <c r="B31" s="63"/>
      <c r="C31" s="28" t="s">
        <v>11</v>
      </c>
      <c r="D31" s="28">
        <v>8</v>
      </c>
      <c r="E31" s="28">
        <v>16</v>
      </c>
      <c r="F31" s="28"/>
      <c r="G31" s="102">
        <v>2</v>
      </c>
      <c r="H31" s="103">
        <v>8</v>
      </c>
      <c r="I31" s="107" t="s">
        <v>61</v>
      </c>
      <c r="J31" s="103">
        <v>10</v>
      </c>
      <c r="K31" s="117">
        <v>0</v>
      </c>
    </row>
    <row r="32" spans="2:11" ht="12.75">
      <c r="B32" s="63"/>
      <c r="C32" s="28" t="s">
        <v>12</v>
      </c>
      <c r="D32" s="28">
        <v>4</v>
      </c>
      <c r="E32" s="28">
        <v>4</v>
      </c>
      <c r="F32" s="28"/>
      <c r="G32" s="102">
        <v>1</v>
      </c>
      <c r="H32" s="103">
        <v>0</v>
      </c>
      <c r="I32" s="107" t="s">
        <v>61</v>
      </c>
      <c r="J32" s="103">
        <v>14</v>
      </c>
      <c r="K32" s="117">
        <v>10</v>
      </c>
    </row>
    <row r="33" spans="2:11" ht="12.75">
      <c r="B33" s="63"/>
      <c r="C33" s="28" t="s">
        <v>13</v>
      </c>
      <c r="D33" s="28">
        <v>10</v>
      </c>
      <c r="E33" s="28">
        <v>17</v>
      </c>
      <c r="F33" s="28"/>
      <c r="G33" s="102">
        <v>1.7</v>
      </c>
      <c r="H33" s="103">
        <v>7</v>
      </c>
      <c r="I33" s="107" t="s">
        <v>61</v>
      </c>
      <c r="J33" s="103">
        <v>24</v>
      </c>
      <c r="K33" s="117">
        <v>7</v>
      </c>
    </row>
    <row r="34" spans="2:11" ht="12.75">
      <c r="B34" s="63"/>
      <c r="C34" s="28" t="s">
        <v>27</v>
      </c>
      <c r="D34" s="28">
        <v>5</v>
      </c>
      <c r="E34" s="28">
        <v>15</v>
      </c>
      <c r="F34" s="28"/>
      <c r="G34" s="102">
        <v>3</v>
      </c>
      <c r="H34" s="103">
        <v>10</v>
      </c>
      <c r="I34" s="107" t="s">
        <v>61</v>
      </c>
      <c r="J34" s="103">
        <v>29</v>
      </c>
      <c r="K34" s="117">
        <v>14</v>
      </c>
    </row>
    <row r="35" spans="2:11" ht="13.5" thickBot="1">
      <c r="B35" s="63"/>
      <c r="C35" s="28" t="s">
        <v>42</v>
      </c>
      <c r="D35" s="28">
        <v>12</v>
      </c>
      <c r="E35" s="28">
        <v>18</v>
      </c>
      <c r="F35" s="28"/>
      <c r="G35" s="104">
        <v>1.5</v>
      </c>
      <c r="H35" s="105">
        <v>6</v>
      </c>
      <c r="I35" s="108" t="s">
        <v>61</v>
      </c>
      <c r="J35" s="105">
        <v>41</v>
      </c>
      <c r="K35" s="118">
        <v>23</v>
      </c>
    </row>
    <row r="36" spans="2:11" ht="13.5" thickBot="1">
      <c r="B36" s="8"/>
      <c r="C36" s="119" t="s">
        <v>43</v>
      </c>
      <c r="D36" s="120">
        <v>41</v>
      </c>
      <c r="E36" s="120"/>
      <c r="F36" s="120">
        <v>0</v>
      </c>
      <c r="G36" s="120"/>
      <c r="H36" s="120">
        <v>36</v>
      </c>
      <c r="I36" s="120"/>
      <c r="J36" s="120">
        <v>120</v>
      </c>
      <c r="K36" s="121">
        <v>54</v>
      </c>
    </row>
    <row r="37" spans="2:11" ht="13.5" thickBot="1">
      <c r="B37" s="8"/>
      <c r="C37" s="92"/>
      <c r="D37" s="92"/>
      <c r="E37" s="8"/>
      <c r="F37" s="8"/>
      <c r="G37" s="8"/>
      <c r="H37" s="8"/>
      <c r="I37" s="92"/>
      <c r="J37" s="94"/>
      <c r="K37" s="92"/>
    </row>
    <row r="38" spans="2:11" ht="13.5" thickBot="1">
      <c r="B38" s="8"/>
      <c r="C38" s="9" t="s">
        <v>59</v>
      </c>
      <c r="D38" s="64"/>
      <c r="E38" s="65"/>
      <c r="F38" s="99" t="s">
        <v>62</v>
      </c>
      <c r="G38" s="8"/>
      <c r="H38" s="8"/>
      <c r="I38" s="92"/>
      <c r="J38" s="94"/>
      <c r="K38" s="92"/>
    </row>
    <row r="39" spans="2:11" ht="12.75">
      <c r="B39" s="8"/>
      <c r="C39" s="67" t="s">
        <v>44</v>
      </c>
      <c r="D39" s="95"/>
      <c r="E39" s="95"/>
      <c r="F39" s="93">
        <v>20</v>
      </c>
      <c r="G39" s="8"/>
      <c r="H39" s="8"/>
      <c r="I39" s="92"/>
      <c r="J39" s="92"/>
      <c r="K39" s="92"/>
    </row>
    <row r="40" spans="2:11" ht="12.75">
      <c r="B40" s="8"/>
      <c r="C40" s="67" t="s">
        <v>60</v>
      </c>
      <c r="D40" s="95"/>
      <c r="E40" s="92"/>
      <c r="F40" s="96">
        <v>9</v>
      </c>
      <c r="G40" s="8"/>
      <c r="H40" s="8"/>
      <c r="I40" s="8"/>
      <c r="J40" s="8"/>
      <c r="K40" s="8"/>
    </row>
    <row r="41" spans="2:11" ht="13.5" thickBot="1">
      <c r="B41" s="8"/>
      <c r="C41" s="68" t="s">
        <v>45</v>
      </c>
      <c r="D41" s="75"/>
      <c r="E41" s="75"/>
      <c r="F41" s="97">
        <v>2.926829268292683</v>
      </c>
      <c r="G41" s="8"/>
      <c r="H41" s="8"/>
      <c r="I41" s="8"/>
      <c r="J41" s="8"/>
      <c r="K41" s="8"/>
    </row>
    <row r="42" spans="2:11" ht="12.75">
      <c r="B42" s="8"/>
      <c r="C42" s="139"/>
      <c r="D42" s="95"/>
      <c r="E42" s="95"/>
      <c r="F42" s="82"/>
      <c r="G42" s="8"/>
      <c r="H42" s="8"/>
      <c r="I42" s="8"/>
      <c r="J42" s="8"/>
      <c r="K42" s="8"/>
    </row>
    <row r="43" ht="13.5" thickBot="1"/>
    <row r="44" spans="2:11" ht="12.75">
      <c r="B44" t="s">
        <v>80</v>
      </c>
      <c r="C44" s="111"/>
      <c r="D44" s="112" t="s">
        <v>29</v>
      </c>
      <c r="E44" s="112" t="s">
        <v>30</v>
      </c>
      <c r="F44" s="112" t="s">
        <v>31</v>
      </c>
      <c r="G44" s="112" t="s">
        <v>32</v>
      </c>
      <c r="H44" s="113"/>
      <c r="I44" s="113"/>
      <c r="J44" s="112" t="s">
        <v>33</v>
      </c>
      <c r="K44" s="114" t="s">
        <v>34</v>
      </c>
    </row>
    <row r="45" spans="3:11" ht="13.5" thickBot="1">
      <c r="C45" s="23" t="s">
        <v>24</v>
      </c>
      <c r="D45" s="109" t="s">
        <v>35</v>
      </c>
      <c r="E45" s="109" t="s">
        <v>36</v>
      </c>
      <c r="F45" s="110" t="s">
        <v>37</v>
      </c>
      <c r="G45" s="109" t="s">
        <v>38</v>
      </c>
      <c r="H45" s="109" t="s">
        <v>39</v>
      </c>
      <c r="I45" s="109" t="s">
        <v>40</v>
      </c>
      <c r="J45" s="109" t="s">
        <v>35</v>
      </c>
      <c r="K45" s="115" t="s">
        <v>41</v>
      </c>
    </row>
    <row r="46" spans="3:11" ht="12.75">
      <c r="C46" s="24" t="s">
        <v>10</v>
      </c>
      <c r="D46" s="25">
        <v>2</v>
      </c>
      <c r="E46" s="25">
        <v>7</v>
      </c>
      <c r="F46" s="26"/>
      <c r="G46" s="100">
        <v>3.5</v>
      </c>
      <c r="H46" s="101">
        <v>5</v>
      </c>
      <c r="I46" s="106" t="s">
        <v>61</v>
      </c>
      <c r="J46" s="101">
        <v>2</v>
      </c>
      <c r="K46" s="116">
        <v>0</v>
      </c>
    </row>
    <row r="47" spans="3:11" ht="12.75">
      <c r="C47" s="27" t="s">
        <v>12</v>
      </c>
      <c r="D47" s="28">
        <v>4</v>
      </c>
      <c r="E47" s="28">
        <v>4</v>
      </c>
      <c r="F47" s="29"/>
      <c r="G47" s="102">
        <v>1</v>
      </c>
      <c r="H47" s="103">
        <v>0</v>
      </c>
      <c r="I47" s="107" t="s">
        <v>61</v>
      </c>
      <c r="J47" s="103">
        <v>6</v>
      </c>
      <c r="K47" s="117">
        <v>2</v>
      </c>
    </row>
    <row r="48" spans="3:11" ht="12.75">
      <c r="C48" s="27" t="s">
        <v>27</v>
      </c>
      <c r="D48" s="28">
        <v>5</v>
      </c>
      <c r="E48" s="28">
        <v>15</v>
      </c>
      <c r="F48" s="29"/>
      <c r="G48" s="102">
        <v>3</v>
      </c>
      <c r="H48" s="103">
        <v>10</v>
      </c>
      <c r="I48" s="107" t="s">
        <v>61</v>
      </c>
      <c r="J48" s="103">
        <v>11</v>
      </c>
      <c r="K48" s="117">
        <v>0</v>
      </c>
    </row>
    <row r="49" spans="3:11" ht="12.75">
      <c r="C49" s="27" t="s">
        <v>11</v>
      </c>
      <c r="D49" s="28">
        <v>8</v>
      </c>
      <c r="E49" s="28">
        <v>16</v>
      </c>
      <c r="F49" s="29"/>
      <c r="G49" s="102">
        <v>2</v>
      </c>
      <c r="H49" s="103">
        <v>8</v>
      </c>
      <c r="I49" s="107" t="s">
        <v>61</v>
      </c>
      <c r="J49" s="103">
        <v>19</v>
      </c>
      <c r="K49" s="117">
        <v>3</v>
      </c>
    </row>
    <row r="50" spans="3:11" ht="12.75">
      <c r="C50" s="27" t="s">
        <v>13</v>
      </c>
      <c r="D50" s="28">
        <v>10</v>
      </c>
      <c r="E50" s="28">
        <v>17</v>
      </c>
      <c r="F50" s="29"/>
      <c r="G50" s="102">
        <v>1.7</v>
      </c>
      <c r="H50" s="103">
        <v>7</v>
      </c>
      <c r="I50" s="107" t="s">
        <v>61</v>
      </c>
      <c r="J50" s="103">
        <v>29</v>
      </c>
      <c r="K50" s="117">
        <v>12</v>
      </c>
    </row>
    <row r="51" spans="3:11" ht="13.5" thickBot="1">
      <c r="C51" s="30" t="s">
        <v>42</v>
      </c>
      <c r="D51" s="31">
        <v>12</v>
      </c>
      <c r="E51" s="31">
        <v>18</v>
      </c>
      <c r="F51" s="32"/>
      <c r="G51" s="104">
        <v>1.5</v>
      </c>
      <c r="H51" s="105">
        <v>6</v>
      </c>
      <c r="I51" s="108" t="s">
        <v>61</v>
      </c>
      <c r="J51" s="105">
        <v>41</v>
      </c>
      <c r="K51" s="118">
        <v>23</v>
      </c>
    </row>
    <row r="52" spans="3:11" ht="13.5" thickBot="1">
      <c r="C52" s="119" t="s">
        <v>43</v>
      </c>
      <c r="D52" s="120">
        <v>41</v>
      </c>
      <c r="E52" s="120"/>
      <c r="F52" s="120">
        <v>0</v>
      </c>
      <c r="G52" s="120"/>
      <c r="H52" s="120">
        <v>36</v>
      </c>
      <c r="I52" s="120"/>
      <c r="J52" s="120">
        <v>108</v>
      </c>
      <c r="K52" s="121">
        <v>40</v>
      </c>
    </row>
    <row r="53" spans="3:11" ht="13.5" thickBot="1">
      <c r="C53" s="92"/>
      <c r="D53" s="92"/>
      <c r="E53" s="8"/>
      <c r="F53" s="8"/>
      <c r="G53" s="8"/>
      <c r="H53" s="8"/>
      <c r="I53" s="92"/>
      <c r="J53" s="94"/>
      <c r="K53" s="92"/>
    </row>
    <row r="54" spans="3:11" ht="13.5" thickBot="1">
      <c r="C54" s="9" t="s">
        <v>59</v>
      </c>
      <c r="D54" s="64"/>
      <c r="E54" s="65"/>
      <c r="F54" s="99" t="s">
        <v>63</v>
      </c>
      <c r="G54" s="8"/>
      <c r="H54" s="8"/>
      <c r="I54" s="92"/>
      <c r="J54" s="94"/>
      <c r="K54" s="92"/>
    </row>
    <row r="55" spans="3:11" ht="12.75">
      <c r="C55" s="67" t="s">
        <v>44</v>
      </c>
      <c r="D55" s="95"/>
      <c r="E55" s="95"/>
      <c r="F55" s="93">
        <v>18</v>
      </c>
      <c r="G55" s="8"/>
      <c r="H55" s="8"/>
      <c r="I55" s="92"/>
      <c r="J55" s="92"/>
      <c r="K55" s="92"/>
    </row>
    <row r="56" spans="3:11" ht="12.75">
      <c r="C56" s="67" t="s">
        <v>60</v>
      </c>
      <c r="D56" s="95"/>
      <c r="E56" s="92"/>
      <c r="F56" s="96">
        <v>6.666666666666667</v>
      </c>
      <c r="G56" s="8"/>
      <c r="H56" s="8"/>
      <c r="I56" s="8"/>
      <c r="J56" s="8"/>
      <c r="K56" s="8"/>
    </row>
    <row r="57" spans="3:11" ht="13.5" thickBot="1">
      <c r="C57" s="68" t="s">
        <v>45</v>
      </c>
      <c r="D57" s="75"/>
      <c r="E57" s="75"/>
      <c r="F57" s="97">
        <v>2.6341463414634148</v>
      </c>
      <c r="G57" s="8"/>
      <c r="H57" s="8"/>
      <c r="I57" s="8"/>
      <c r="J57" s="8"/>
      <c r="K57" s="8"/>
    </row>
    <row r="58" spans="3:11" ht="12.75">
      <c r="C58" s="139"/>
      <c r="D58" s="95"/>
      <c r="E58" s="95"/>
      <c r="F58" s="82"/>
      <c r="G58" s="8"/>
      <c r="H58" s="8"/>
      <c r="I58" s="8"/>
      <c r="J58" s="8"/>
      <c r="K58" s="8"/>
    </row>
    <row r="59" ht="13.5" thickBot="1"/>
    <row r="60" spans="2:11" ht="12.75">
      <c r="B60" t="s">
        <v>81</v>
      </c>
      <c r="C60" s="111"/>
      <c r="D60" s="112" t="s">
        <v>29</v>
      </c>
      <c r="E60" s="112" t="s">
        <v>30</v>
      </c>
      <c r="F60" s="112" t="s">
        <v>31</v>
      </c>
      <c r="G60" s="112" t="s">
        <v>32</v>
      </c>
      <c r="H60" s="113"/>
      <c r="I60" s="113"/>
      <c r="J60" s="112" t="s">
        <v>33</v>
      </c>
      <c r="K60" s="114" t="s">
        <v>34</v>
      </c>
    </row>
    <row r="61" spans="3:11" ht="13.5" thickBot="1">
      <c r="C61" s="23" t="s">
        <v>24</v>
      </c>
      <c r="D61" s="109" t="s">
        <v>35</v>
      </c>
      <c r="E61" s="109" t="s">
        <v>36</v>
      </c>
      <c r="F61" s="110" t="s">
        <v>37</v>
      </c>
      <c r="G61" s="109" t="s">
        <v>38</v>
      </c>
      <c r="H61" s="109" t="s">
        <v>39</v>
      </c>
      <c r="I61" s="109" t="s">
        <v>40</v>
      </c>
      <c r="J61" s="109" t="s">
        <v>35</v>
      </c>
      <c r="K61" s="115" t="s">
        <v>41</v>
      </c>
    </row>
    <row r="62" spans="3:11" ht="12.75">
      <c r="C62" s="24" t="s">
        <v>12</v>
      </c>
      <c r="D62" s="25">
        <v>4</v>
      </c>
      <c r="E62" s="25">
        <v>4</v>
      </c>
      <c r="F62" s="26"/>
      <c r="G62" s="100">
        <v>1</v>
      </c>
      <c r="H62" s="101">
        <v>0</v>
      </c>
      <c r="I62" s="106" t="s">
        <v>61</v>
      </c>
      <c r="J62" s="101">
        <v>4</v>
      </c>
      <c r="K62" s="116">
        <v>0</v>
      </c>
    </row>
    <row r="63" spans="3:11" ht="12.75">
      <c r="C63" s="27" t="s">
        <v>10</v>
      </c>
      <c r="D63" s="28">
        <v>2</v>
      </c>
      <c r="E63" s="28">
        <v>7</v>
      </c>
      <c r="F63" s="29"/>
      <c r="G63" s="102">
        <v>3.5</v>
      </c>
      <c r="H63" s="103">
        <v>5</v>
      </c>
      <c r="I63" s="107" t="s">
        <v>61</v>
      </c>
      <c r="J63" s="103">
        <v>6</v>
      </c>
      <c r="K63" s="117">
        <v>0</v>
      </c>
    </row>
    <row r="64" spans="3:11" ht="12.75">
      <c r="C64" s="27" t="s">
        <v>27</v>
      </c>
      <c r="D64" s="28">
        <v>5</v>
      </c>
      <c r="E64" s="28">
        <v>15</v>
      </c>
      <c r="F64" s="29"/>
      <c r="G64" s="102">
        <v>3</v>
      </c>
      <c r="H64" s="103">
        <v>10</v>
      </c>
      <c r="I64" s="107" t="s">
        <v>61</v>
      </c>
      <c r="J64" s="103">
        <v>11</v>
      </c>
      <c r="K64" s="117">
        <v>0</v>
      </c>
    </row>
    <row r="65" spans="3:11" ht="12.75">
      <c r="C65" s="27" t="s">
        <v>11</v>
      </c>
      <c r="D65" s="28">
        <v>8</v>
      </c>
      <c r="E65" s="28">
        <v>16</v>
      </c>
      <c r="F65" s="29"/>
      <c r="G65" s="102">
        <v>2</v>
      </c>
      <c r="H65" s="103">
        <v>8</v>
      </c>
      <c r="I65" s="107" t="s">
        <v>61</v>
      </c>
      <c r="J65" s="103">
        <v>19</v>
      </c>
      <c r="K65" s="117">
        <v>3</v>
      </c>
    </row>
    <row r="66" spans="3:11" ht="12.75">
      <c r="C66" s="27" t="s">
        <v>13</v>
      </c>
      <c r="D66" s="28">
        <v>10</v>
      </c>
      <c r="E66" s="28">
        <v>17</v>
      </c>
      <c r="F66" s="29"/>
      <c r="G66" s="102">
        <v>1.7</v>
      </c>
      <c r="H66" s="103">
        <v>7</v>
      </c>
      <c r="I66" s="107" t="s">
        <v>61</v>
      </c>
      <c r="J66" s="103">
        <v>29</v>
      </c>
      <c r="K66" s="117">
        <v>12</v>
      </c>
    </row>
    <row r="67" spans="3:11" ht="13.5" thickBot="1">
      <c r="C67" s="30" t="s">
        <v>42</v>
      </c>
      <c r="D67" s="31">
        <v>12</v>
      </c>
      <c r="E67" s="31">
        <v>18</v>
      </c>
      <c r="F67" s="32"/>
      <c r="G67" s="104">
        <v>1.5</v>
      </c>
      <c r="H67" s="105">
        <v>6</v>
      </c>
      <c r="I67" s="108" t="s">
        <v>61</v>
      </c>
      <c r="J67" s="105">
        <v>41</v>
      </c>
      <c r="K67" s="118">
        <v>23</v>
      </c>
    </row>
    <row r="68" spans="3:11" ht="13.5" thickBot="1">
      <c r="C68" s="119" t="s">
        <v>43</v>
      </c>
      <c r="D68" s="120">
        <v>41</v>
      </c>
      <c r="E68" s="120"/>
      <c r="F68" s="120">
        <v>0</v>
      </c>
      <c r="G68" s="120"/>
      <c r="H68" s="120">
        <v>36</v>
      </c>
      <c r="I68" s="120"/>
      <c r="J68" s="120">
        <v>110</v>
      </c>
      <c r="K68" s="121">
        <v>38</v>
      </c>
    </row>
    <row r="69" spans="3:11" ht="13.5" thickBot="1">
      <c r="C69" s="92"/>
      <c r="D69" s="92"/>
      <c r="E69" s="8"/>
      <c r="F69" s="8"/>
      <c r="G69" s="8"/>
      <c r="H69" s="8"/>
      <c r="I69" s="92"/>
      <c r="J69" s="94"/>
      <c r="K69" s="92"/>
    </row>
    <row r="70" spans="3:11" ht="13.5" thickBot="1">
      <c r="C70" s="9" t="s">
        <v>59</v>
      </c>
      <c r="D70" s="64"/>
      <c r="E70" s="65"/>
      <c r="F70" s="99" t="s">
        <v>64</v>
      </c>
      <c r="G70" s="8"/>
      <c r="H70" s="8"/>
      <c r="I70" s="92"/>
      <c r="J70" s="94"/>
      <c r="K70" s="92"/>
    </row>
    <row r="71" spans="3:11" ht="12.75">
      <c r="C71" s="67" t="s">
        <v>44</v>
      </c>
      <c r="D71" s="95"/>
      <c r="E71" s="95"/>
      <c r="F71" s="93">
        <v>18.333333333333332</v>
      </c>
      <c r="G71" s="8"/>
      <c r="H71" s="8"/>
      <c r="I71" s="92"/>
      <c r="J71" s="92"/>
      <c r="K71" s="92"/>
    </row>
    <row r="72" spans="3:11" ht="12.75">
      <c r="C72" s="67" t="s">
        <v>60</v>
      </c>
      <c r="D72" s="95"/>
      <c r="E72" s="92"/>
      <c r="F72" s="96">
        <v>6.333333333333333</v>
      </c>
      <c r="G72" s="8"/>
      <c r="H72" s="8"/>
      <c r="I72" s="8"/>
      <c r="J72" s="8"/>
      <c r="K72" s="8"/>
    </row>
    <row r="73" spans="3:11" ht="13.5" thickBot="1">
      <c r="C73" s="68" t="s">
        <v>45</v>
      </c>
      <c r="D73" s="75"/>
      <c r="E73" s="75"/>
      <c r="F73" s="97">
        <v>2.682926829268293</v>
      </c>
      <c r="G73" s="8"/>
      <c r="H73" s="8"/>
      <c r="I73" s="8"/>
      <c r="J73" s="8"/>
      <c r="K73" s="8"/>
    </row>
    <row r="74" spans="3:11" ht="13.5" thickBot="1">
      <c r="C74" s="139"/>
      <c r="D74" s="95"/>
      <c r="E74" s="95"/>
      <c r="F74" s="82"/>
      <c r="G74" s="8"/>
      <c r="H74" s="8"/>
      <c r="I74" s="8"/>
      <c r="J74" s="8"/>
      <c r="K74" s="8"/>
    </row>
    <row r="75" spans="2:12" ht="13.5" thickBot="1">
      <c r="B75" t="s">
        <v>82</v>
      </c>
      <c r="C75" s="8"/>
      <c r="D75" s="8"/>
      <c r="E75" s="8"/>
      <c r="F75" s="13" t="s">
        <v>85</v>
      </c>
      <c r="G75" s="140">
        <v>0</v>
      </c>
      <c r="H75" s="8"/>
      <c r="I75" s="8"/>
      <c r="J75" s="8"/>
      <c r="K75" s="8"/>
      <c r="L75" s="8"/>
    </row>
    <row r="76" spans="3:12" ht="12.75">
      <c r="C76" s="69"/>
      <c r="D76" s="70" t="s">
        <v>29</v>
      </c>
      <c r="E76" s="70" t="s">
        <v>30</v>
      </c>
      <c r="F76" s="70" t="s">
        <v>31</v>
      </c>
      <c r="G76" s="71" t="s">
        <v>65</v>
      </c>
      <c r="H76" s="70" t="s">
        <v>32</v>
      </c>
      <c r="I76" s="71"/>
      <c r="J76" s="71"/>
      <c r="K76" s="70" t="s">
        <v>33</v>
      </c>
      <c r="L76" s="72" t="s">
        <v>34</v>
      </c>
    </row>
    <row r="77" spans="3:12" ht="13.5" thickBot="1">
      <c r="C77" s="73" t="s">
        <v>24</v>
      </c>
      <c r="D77" s="74" t="s">
        <v>35</v>
      </c>
      <c r="E77" s="74" t="s">
        <v>36</v>
      </c>
      <c r="F77" s="75" t="s">
        <v>37</v>
      </c>
      <c r="G77" s="75" t="s">
        <v>77</v>
      </c>
      <c r="H77" s="74" t="s">
        <v>38</v>
      </c>
      <c r="I77" s="74" t="s">
        <v>39</v>
      </c>
      <c r="J77" s="74" t="s">
        <v>40</v>
      </c>
      <c r="K77" s="74" t="s">
        <v>35</v>
      </c>
      <c r="L77" s="76" t="s">
        <v>41</v>
      </c>
    </row>
    <row r="78" spans="3:12" ht="12.75">
      <c r="C78" s="24" t="s">
        <v>10</v>
      </c>
      <c r="D78" s="25">
        <v>2</v>
      </c>
      <c r="E78" s="25">
        <v>7</v>
      </c>
      <c r="F78" s="25"/>
      <c r="G78" s="26"/>
      <c r="H78" s="138">
        <v>3.5</v>
      </c>
      <c r="I78" s="82">
        <v>5</v>
      </c>
      <c r="J78" s="83" t="s">
        <v>61</v>
      </c>
      <c r="K78" s="82">
        <v>2</v>
      </c>
      <c r="L78" s="84">
        <v>0</v>
      </c>
    </row>
    <row r="79" spans="3:12" ht="12.75">
      <c r="C79" s="27" t="s">
        <v>11</v>
      </c>
      <c r="D79" s="28">
        <v>8</v>
      </c>
      <c r="E79" s="28">
        <v>16</v>
      </c>
      <c r="F79" s="28"/>
      <c r="G79" s="29"/>
      <c r="H79" s="138">
        <v>2</v>
      </c>
      <c r="I79" s="82">
        <v>8</v>
      </c>
      <c r="J79" s="83" t="s">
        <v>61</v>
      </c>
      <c r="K79" s="82">
        <v>10</v>
      </c>
      <c r="L79" s="84">
        <v>0</v>
      </c>
    </row>
    <row r="80" spans="3:12" ht="12.75">
      <c r="C80" s="27" t="s">
        <v>12</v>
      </c>
      <c r="D80" s="28">
        <v>4</v>
      </c>
      <c r="E80" s="28">
        <v>4</v>
      </c>
      <c r="F80" s="28"/>
      <c r="G80" s="29"/>
      <c r="H80" s="138">
        <v>1</v>
      </c>
      <c r="I80" s="82">
        <v>0</v>
      </c>
      <c r="J80" s="83" t="s">
        <v>61</v>
      </c>
      <c r="K80" s="82">
        <v>14</v>
      </c>
      <c r="L80" s="84">
        <v>10</v>
      </c>
    </row>
    <row r="81" spans="3:12" ht="12.75">
      <c r="C81" s="27" t="s">
        <v>13</v>
      </c>
      <c r="D81" s="28">
        <v>10</v>
      </c>
      <c r="E81" s="28">
        <v>17</v>
      </c>
      <c r="F81" s="28"/>
      <c r="G81" s="29"/>
      <c r="H81" s="138">
        <v>1.7</v>
      </c>
      <c r="I81" s="82">
        <v>7</v>
      </c>
      <c r="J81" s="83" t="s">
        <v>61</v>
      </c>
      <c r="K81" s="82">
        <v>24</v>
      </c>
      <c r="L81" s="84">
        <v>7</v>
      </c>
    </row>
    <row r="82" spans="3:12" ht="12.75">
      <c r="C82" s="27" t="s">
        <v>27</v>
      </c>
      <c r="D82" s="28">
        <v>5</v>
      </c>
      <c r="E82" s="28">
        <v>15</v>
      </c>
      <c r="F82" s="28"/>
      <c r="G82" s="29"/>
      <c r="H82" s="138">
        <v>3</v>
      </c>
      <c r="I82" s="82">
        <v>10</v>
      </c>
      <c r="J82" s="83" t="s">
        <v>61</v>
      </c>
      <c r="K82" s="82">
        <v>29</v>
      </c>
      <c r="L82" s="84">
        <v>14</v>
      </c>
    </row>
    <row r="83" spans="3:12" ht="13.5" thickBot="1">
      <c r="C83" s="30" t="s">
        <v>42</v>
      </c>
      <c r="D83" s="31">
        <v>12</v>
      </c>
      <c r="E83" s="31">
        <v>18</v>
      </c>
      <c r="F83" s="31"/>
      <c r="G83" s="32"/>
      <c r="H83" s="138">
        <v>1.5</v>
      </c>
      <c r="I83" s="82">
        <v>6</v>
      </c>
      <c r="J83" s="83" t="s">
        <v>61</v>
      </c>
      <c r="K83" s="82">
        <v>41</v>
      </c>
      <c r="L83" s="84">
        <v>23</v>
      </c>
    </row>
    <row r="84" spans="3:12" ht="13.5" thickBot="1">
      <c r="C84" s="89" t="s">
        <v>43</v>
      </c>
      <c r="D84" s="90">
        <v>41</v>
      </c>
      <c r="E84" s="90"/>
      <c r="F84" s="90">
        <v>0</v>
      </c>
      <c r="G84" s="64"/>
      <c r="H84" s="90"/>
      <c r="I84" s="90">
        <v>36</v>
      </c>
      <c r="J84" s="90"/>
      <c r="K84" s="90">
        <v>120</v>
      </c>
      <c r="L84" s="91">
        <v>54</v>
      </c>
    </row>
    <row r="85" spans="3:11" ht="13.5" thickBot="1">
      <c r="C85" s="139"/>
      <c r="D85" s="95"/>
      <c r="E85" s="95"/>
      <c r="F85" s="82"/>
      <c r="G85" s="8"/>
      <c r="H85" s="8"/>
      <c r="I85" s="8"/>
      <c r="J85" s="8"/>
      <c r="K85" s="8"/>
    </row>
    <row r="86" spans="3:12" ht="13.5" thickBot="1">
      <c r="C86" s="8"/>
      <c r="D86" s="8"/>
      <c r="E86" s="8"/>
      <c r="F86" s="13" t="s">
        <v>85</v>
      </c>
      <c r="G86" s="140">
        <v>4</v>
      </c>
      <c r="H86" s="8"/>
      <c r="I86" s="8"/>
      <c r="J86" s="8"/>
      <c r="K86" s="8"/>
      <c r="L86" s="8"/>
    </row>
    <row r="87" spans="3:12" ht="12.75">
      <c r="C87" s="69"/>
      <c r="D87" s="70" t="s">
        <v>29</v>
      </c>
      <c r="E87" s="70" t="s">
        <v>30</v>
      </c>
      <c r="F87" s="70" t="s">
        <v>31</v>
      </c>
      <c r="G87" s="71" t="s">
        <v>65</v>
      </c>
      <c r="H87" s="70" t="s">
        <v>32</v>
      </c>
      <c r="I87" s="71"/>
      <c r="J87" s="71"/>
      <c r="K87" s="70" t="s">
        <v>33</v>
      </c>
      <c r="L87" s="72" t="s">
        <v>34</v>
      </c>
    </row>
    <row r="88" spans="3:12" ht="13.5" thickBot="1">
      <c r="C88" s="73" t="s">
        <v>24</v>
      </c>
      <c r="D88" s="74" t="s">
        <v>35</v>
      </c>
      <c r="E88" s="74" t="s">
        <v>36</v>
      </c>
      <c r="F88" s="75" t="s">
        <v>37</v>
      </c>
      <c r="G88" s="75" t="s">
        <v>77</v>
      </c>
      <c r="H88" s="74" t="s">
        <v>38</v>
      </c>
      <c r="I88" s="74" t="s">
        <v>39</v>
      </c>
      <c r="J88" s="74" t="s">
        <v>40</v>
      </c>
      <c r="K88" s="74" t="s">
        <v>35</v>
      </c>
      <c r="L88" s="76" t="s">
        <v>41</v>
      </c>
    </row>
    <row r="89" spans="3:12" ht="12.75">
      <c r="C89" s="24" t="s">
        <v>10</v>
      </c>
      <c r="D89" s="25">
        <v>2</v>
      </c>
      <c r="E89" s="25">
        <v>7</v>
      </c>
      <c r="F89" s="25"/>
      <c r="G89" s="26"/>
      <c r="H89" s="138">
        <v>1.5</v>
      </c>
      <c r="I89" s="82">
        <v>5</v>
      </c>
      <c r="J89" s="83" t="s">
        <v>61</v>
      </c>
      <c r="K89" s="82">
        <v>2</v>
      </c>
      <c r="L89" s="84">
        <v>0</v>
      </c>
    </row>
    <row r="90" spans="3:12" ht="12.75">
      <c r="C90" s="27" t="s">
        <v>11</v>
      </c>
      <c r="D90" s="28">
        <v>8</v>
      </c>
      <c r="E90" s="28">
        <v>16</v>
      </c>
      <c r="F90" s="28"/>
      <c r="G90" s="29"/>
      <c r="H90" s="138">
        <v>1.5</v>
      </c>
      <c r="I90" s="82">
        <v>8</v>
      </c>
      <c r="J90" s="83" t="s">
        <v>61</v>
      </c>
      <c r="K90" s="82">
        <v>10</v>
      </c>
      <c r="L90" s="84">
        <v>0</v>
      </c>
    </row>
    <row r="91" spans="3:12" ht="12.75">
      <c r="C91" s="27" t="s">
        <v>12</v>
      </c>
      <c r="D91" s="28">
        <v>4</v>
      </c>
      <c r="E91" s="28">
        <v>4</v>
      </c>
      <c r="F91" s="28"/>
      <c r="G91" s="29">
        <v>1</v>
      </c>
      <c r="H91" s="138" t="s">
        <v>61</v>
      </c>
      <c r="I91" s="82">
        <v>0</v>
      </c>
      <c r="J91" s="83" t="s">
        <v>61</v>
      </c>
      <c r="K91" s="82">
        <v>14</v>
      </c>
      <c r="L91" s="84">
        <v>10</v>
      </c>
    </row>
    <row r="92" spans="3:12" ht="12.75">
      <c r="C92" s="27" t="s">
        <v>13</v>
      </c>
      <c r="D92" s="28">
        <v>10</v>
      </c>
      <c r="E92" s="28">
        <v>17</v>
      </c>
      <c r="F92" s="28"/>
      <c r="G92" s="29"/>
      <c r="H92" s="138">
        <v>1.3</v>
      </c>
      <c r="I92" s="82">
        <v>7</v>
      </c>
      <c r="J92" s="83" t="s">
        <v>61</v>
      </c>
      <c r="K92" s="82">
        <v>24</v>
      </c>
      <c r="L92" s="84">
        <v>7</v>
      </c>
    </row>
    <row r="93" spans="3:12" ht="12.75">
      <c r="C93" s="27" t="s">
        <v>27</v>
      </c>
      <c r="D93" s="28">
        <v>5</v>
      </c>
      <c r="E93" s="28">
        <v>15</v>
      </c>
      <c r="F93" s="28"/>
      <c r="G93" s="29"/>
      <c r="H93" s="138">
        <v>2.2</v>
      </c>
      <c r="I93" s="82">
        <v>10</v>
      </c>
      <c r="J93" s="83" t="s">
        <v>61</v>
      </c>
      <c r="K93" s="82">
        <v>29</v>
      </c>
      <c r="L93" s="84">
        <v>14</v>
      </c>
    </row>
    <row r="94" spans="3:12" ht="13.5" thickBot="1">
      <c r="C94" s="30" t="s">
        <v>42</v>
      </c>
      <c r="D94" s="31">
        <v>12</v>
      </c>
      <c r="E94" s="31">
        <v>18</v>
      </c>
      <c r="F94" s="31"/>
      <c r="G94" s="32"/>
      <c r="H94" s="138">
        <v>1.1666666666666667</v>
      </c>
      <c r="I94" s="82">
        <v>6</v>
      </c>
      <c r="J94" s="83" t="s">
        <v>61</v>
      </c>
      <c r="K94" s="82">
        <v>41</v>
      </c>
      <c r="L94" s="84">
        <v>23</v>
      </c>
    </row>
    <row r="95" spans="3:12" ht="13.5" thickBot="1">
      <c r="C95" s="89" t="s">
        <v>43</v>
      </c>
      <c r="D95" s="90">
        <v>41</v>
      </c>
      <c r="E95" s="90"/>
      <c r="F95" s="90">
        <v>0</v>
      </c>
      <c r="G95" s="64"/>
      <c r="H95" s="90"/>
      <c r="I95" s="90">
        <v>36</v>
      </c>
      <c r="J95" s="90"/>
      <c r="K95" s="90">
        <v>120</v>
      </c>
      <c r="L95" s="91">
        <v>54</v>
      </c>
    </row>
    <row r="96" spans="3:11" ht="13.5" thickBot="1">
      <c r="C96" s="139"/>
      <c r="D96" s="95"/>
      <c r="E96" s="95"/>
      <c r="F96" s="82"/>
      <c r="G96" s="8"/>
      <c r="H96" s="8"/>
      <c r="I96" s="8"/>
      <c r="J96" s="8"/>
      <c r="K96" s="8"/>
    </row>
    <row r="97" spans="3:12" ht="13.5" thickBot="1">
      <c r="C97" s="8"/>
      <c r="D97" s="8"/>
      <c r="E97" s="8"/>
      <c r="F97" s="13" t="s">
        <v>85</v>
      </c>
      <c r="G97" s="140">
        <v>16</v>
      </c>
      <c r="H97" s="8"/>
      <c r="I97" s="8"/>
      <c r="J97" s="8"/>
      <c r="K97" s="8"/>
      <c r="L97" s="8"/>
    </row>
    <row r="98" spans="3:12" ht="12.75">
      <c r="C98" s="69"/>
      <c r="D98" s="70" t="s">
        <v>29</v>
      </c>
      <c r="E98" s="70" t="s">
        <v>30</v>
      </c>
      <c r="F98" s="70" t="s">
        <v>31</v>
      </c>
      <c r="G98" s="71" t="s">
        <v>65</v>
      </c>
      <c r="H98" s="70" t="s">
        <v>32</v>
      </c>
      <c r="I98" s="71"/>
      <c r="J98" s="71"/>
      <c r="K98" s="70" t="s">
        <v>33</v>
      </c>
      <c r="L98" s="72" t="s">
        <v>34</v>
      </c>
    </row>
    <row r="99" spans="3:12" ht="13.5" thickBot="1">
      <c r="C99" s="73" t="s">
        <v>24</v>
      </c>
      <c r="D99" s="74" t="s">
        <v>35</v>
      </c>
      <c r="E99" s="74" t="s">
        <v>36</v>
      </c>
      <c r="F99" s="75" t="s">
        <v>37</v>
      </c>
      <c r="G99" s="75" t="s">
        <v>77</v>
      </c>
      <c r="H99" s="74" t="s">
        <v>38</v>
      </c>
      <c r="I99" s="74" t="s">
        <v>39</v>
      </c>
      <c r="J99" s="74" t="s">
        <v>40</v>
      </c>
      <c r="K99" s="74" t="s">
        <v>35</v>
      </c>
      <c r="L99" s="76" t="s">
        <v>41</v>
      </c>
    </row>
    <row r="100" spans="3:12" ht="12.75">
      <c r="C100" s="24" t="s">
        <v>10</v>
      </c>
      <c r="D100" s="25">
        <v>2</v>
      </c>
      <c r="E100" s="25">
        <v>7</v>
      </c>
      <c r="F100" s="25"/>
      <c r="G100" s="26"/>
      <c r="H100" s="138">
        <v>-4.5</v>
      </c>
      <c r="I100" s="82">
        <v>5</v>
      </c>
      <c r="J100" s="83" t="s">
        <v>61</v>
      </c>
      <c r="K100" s="82">
        <v>2</v>
      </c>
      <c r="L100" s="84">
        <v>0</v>
      </c>
    </row>
    <row r="101" spans="3:12" ht="12.75">
      <c r="C101" s="27" t="s">
        <v>11</v>
      </c>
      <c r="D101" s="28">
        <v>8</v>
      </c>
      <c r="E101" s="28">
        <v>16</v>
      </c>
      <c r="F101" s="28"/>
      <c r="G101" s="29"/>
      <c r="H101" s="138">
        <v>0</v>
      </c>
      <c r="I101" s="82">
        <v>8</v>
      </c>
      <c r="J101" s="83" t="s">
        <v>61</v>
      </c>
      <c r="K101" s="82">
        <v>10</v>
      </c>
      <c r="L101" s="84">
        <v>0</v>
      </c>
    </row>
    <row r="102" spans="3:12" ht="12.75">
      <c r="C102" s="27" t="s">
        <v>12</v>
      </c>
      <c r="D102" s="28">
        <v>4</v>
      </c>
      <c r="E102" s="28">
        <v>4</v>
      </c>
      <c r="F102" s="28"/>
      <c r="G102" s="29">
        <v>1</v>
      </c>
      <c r="H102" s="138" t="s">
        <v>61</v>
      </c>
      <c r="I102" s="82">
        <v>0</v>
      </c>
      <c r="J102" s="83" t="s">
        <v>61</v>
      </c>
      <c r="K102" s="82">
        <v>14</v>
      </c>
      <c r="L102" s="84">
        <v>10</v>
      </c>
    </row>
    <row r="103" spans="3:12" ht="12.75">
      <c r="C103" s="27" t="s">
        <v>13</v>
      </c>
      <c r="D103" s="28">
        <v>10</v>
      </c>
      <c r="E103" s="28">
        <v>17</v>
      </c>
      <c r="F103" s="28"/>
      <c r="G103" s="29"/>
      <c r="H103" s="138">
        <v>0.1</v>
      </c>
      <c r="I103" s="82">
        <v>7</v>
      </c>
      <c r="J103" s="83" t="s">
        <v>61</v>
      </c>
      <c r="K103" s="82">
        <v>24</v>
      </c>
      <c r="L103" s="84">
        <v>7</v>
      </c>
    </row>
    <row r="104" spans="3:12" ht="12.75">
      <c r="C104" s="27" t="s">
        <v>27</v>
      </c>
      <c r="D104" s="28">
        <v>5</v>
      </c>
      <c r="E104" s="28">
        <v>15</v>
      </c>
      <c r="F104" s="28"/>
      <c r="G104" s="29"/>
      <c r="H104" s="138">
        <v>-0.2</v>
      </c>
      <c r="I104" s="82">
        <v>10</v>
      </c>
      <c r="J104" s="83" t="s">
        <v>61</v>
      </c>
      <c r="K104" s="82">
        <v>29</v>
      </c>
      <c r="L104" s="84">
        <v>14</v>
      </c>
    </row>
    <row r="105" spans="3:12" ht="13.5" thickBot="1">
      <c r="C105" s="30" t="s">
        <v>42</v>
      </c>
      <c r="D105" s="31">
        <v>12</v>
      </c>
      <c r="E105" s="31">
        <v>18</v>
      </c>
      <c r="F105" s="31"/>
      <c r="G105" s="32">
        <v>2</v>
      </c>
      <c r="H105" s="138" t="s">
        <v>61</v>
      </c>
      <c r="I105" s="82">
        <v>6</v>
      </c>
      <c r="J105" s="83" t="s">
        <v>61</v>
      </c>
      <c r="K105" s="82">
        <v>41</v>
      </c>
      <c r="L105" s="84">
        <v>23</v>
      </c>
    </row>
    <row r="106" spans="3:12" ht="13.5" thickBot="1">
      <c r="C106" s="89" t="s">
        <v>43</v>
      </c>
      <c r="D106" s="90">
        <v>41</v>
      </c>
      <c r="E106" s="90"/>
      <c r="F106" s="90">
        <v>0</v>
      </c>
      <c r="G106" s="64"/>
      <c r="H106" s="90"/>
      <c r="I106" s="90">
        <v>36</v>
      </c>
      <c r="J106" s="90"/>
      <c r="K106" s="90">
        <v>120</v>
      </c>
      <c r="L106" s="91">
        <v>54</v>
      </c>
    </row>
    <row r="107" spans="3:11" ht="13.5" thickBot="1">
      <c r="C107" s="139"/>
      <c r="D107" s="95"/>
      <c r="E107" s="95"/>
      <c r="F107" s="82"/>
      <c r="G107" s="8"/>
      <c r="H107" s="8"/>
      <c r="I107" s="8"/>
      <c r="J107" s="8"/>
      <c r="K107" s="8"/>
    </row>
    <row r="108" spans="3:12" ht="13.5" thickBot="1">
      <c r="C108" s="8"/>
      <c r="D108" s="8"/>
      <c r="E108" s="8"/>
      <c r="F108" s="13" t="s">
        <v>85</v>
      </c>
      <c r="G108" s="140">
        <v>18</v>
      </c>
      <c r="H108" s="8"/>
      <c r="I108" s="8"/>
      <c r="J108" s="8"/>
      <c r="K108" s="8"/>
      <c r="L108" s="8"/>
    </row>
    <row r="109" spans="3:12" ht="12.75">
      <c r="C109" s="69"/>
      <c r="D109" s="70" t="s">
        <v>29</v>
      </c>
      <c r="E109" s="70" t="s">
        <v>30</v>
      </c>
      <c r="F109" s="70" t="s">
        <v>31</v>
      </c>
      <c r="G109" s="71" t="s">
        <v>65</v>
      </c>
      <c r="H109" s="70" t="s">
        <v>32</v>
      </c>
      <c r="I109" s="71"/>
      <c r="J109" s="71"/>
      <c r="K109" s="70" t="s">
        <v>33</v>
      </c>
      <c r="L109" s="72" t="s">
        <v>34</v>
      </c>
    </row>
    <row r="110" spans="3:12" ht="13.5" thickBot="1">
      <c r="C110" s="73" t="s">
        <v>24</v>
      </c>
      <c r="D110" s="74" t="s">
        <v>35</v>
      </c>
      <c r="E110" s="74" t="s">
        <v>36</v>
      </c>
      <c r="F110" s="75" t="s">
        <v>37</v>
      </c>
      <c r="G110" s="75" t="s">
        <v>77</v>
      </c>
      <c r="H110" s="74" t="s">
        <v>38</v>
      </c>
      <c r="I110" s="74" t="s">
        <v>39</v>
      </c>
      <c r="J110" s="74" t="s">
        <v>40</v>
      </c>
      <c r="K110" s="74" t="s">
        <v>35</v>
      </c>
      <c r="L110" s="76" t="s">
        <v>41</v>
      </c>
    </row>
    <row r="111" spans="3:12" ht="12.75">
      <c r="C111" s="24" t="s">
        <v>10</v>
      </c>
      <c r="D111" s="25">
        <v>2</v>
      </c>
      <c r="E111" s="25">
        <v>7</v>
      </c>
      <c r="F111" s="25"/>
      <c r="G111" s="26">
        <v>3</v>
      </c>
      <c r="H111" s="138" t="s">
        <v>61</v>
      </c>
      <c r="I111" s="82">
        <v>5</v>
      </c>
      <c r="J111" s="83" t="s">
        <v>61</v>
      </c>
      <c r="K111" s="82">
        <v>2</v>
      </c>
      <c r="L111" s="84">
        <v>0</v>
      </c>
    </row>
    <row r="112" spans="3:12" ht="12.75">
      <c r="C112" s="27" t="s">
        <v>11</v>
      </c>
      <c r="D112" s="28">
        <v>8</v>
      </c>
      <c r="E112" s="28">
        <v>16</v>
      </c>
      <c r="F112" s="28"/>
      <c r="G112" s="29"/>
      <c r="H112" s="138">
        <v>-0.25</v>
      </c>
      <c r="I112" s="82">
        <v>8</v>
      </c>
      <c r="J112" s="83" t="s">
        <v>61</v>
      </c>
      <c r="K112" s="82">
        <v>10</v>
      </c>
      <c r="L112" s="84">
        <v>0</v>
      </c>
    </row>
    <row r="113" spans="3:12" ht="12.75">
      <c r="C113" s="27" t="s">
        <v>12</v>
      </c>
      <c r="D113" s="28">
        <v>4</v>
      </c>
      <c r="E113" s="28">
        <v>4</v>
      </c>
      <c r="F113" s="28"/>
      <c r="G113" s="29">
        <v>1</v>
      </c>
      <c r="H113" s="138" t="s">
        <v>61</v>
      </c>
      <c r="I113" s="82">
        <v>0</v>
      </c>
      <c r="J113" s="83" t="s">
        <v>61</v>
      </c>
      <c r="K113" s="82">
        <v>14</v>
      </c>
      <c r="L113" s="84">
        <v>10</v>
      </c>
    </row>
    <row r="114" spans="3:12" ht="12.75">
      <c r="C114" s="27" t="s">
        <v>13</v>
      </c>
      <c r="D114" s="28">
        <v>10</v>
      </c>
      <c r="E114" s="28">
        <v>17</v>
      </c>
      <c r="F114" s="28"/>
      <c r="G114" s="29"/>
      <c r="H114" s="138">
        <v>-0.1</v>
      </c>
      <c r="I114" s="82">
        <v>7</v>
      </c>
      <c r="J114" s="83" t="s">
        <v>61</v>
      </c>
      <c r="K114" s="82">
        <v>24</v>
      </c>
      <c r="L114" s="84">
        <v>7</v>
      </c>
    </row>
    <row r="115" spans="3:12" ht="12.75">
      <c r="C115" s="27" t="s">
        <v>27</v>
      </c>
      <c r="D115" s="28">
        <v>5</v>
      </c>
      <c r="E115" s="28">
        <v>15</v>
      </c>
      <c r="F115" s="28"/>
      <c r="G115" s="29"/>
      <c r="H115" s="138">
        <v>-0.6</v>
      </c>
      <c r="I115" s="82">
        <v>10</v>
      </c>
      <c r="J115" s="83" t="s">
        <v>61</v>
      </c>
      <c r="K115" s="82">
        <v>29</v>
      </c>
      <c r="L115" s="84">
        <v>14</v>
      </c>
    </row>
    <row r="116" spans="3:12" ht="13.5" thickBot="1">
      <c r="C116" s="30" t="s">
        <v>42</v>
      </c>
      <c r="D116" s="31">
        <v>12</v>
      </c>
      <c r="E116" s="31">
        <v>18</v>
      </c>
      <c r="F116" s="31"/>
      <c r="G116" s="32">
        <v>2</v>
      </c>
      <c r="H116" s="138" t="s">
        <v>61</v>
      </c>
      <c r="I116" s="82">
        <v>6</v>
      </c>
      <c r="J116" s="83" t="s">
        <v>61</v>
      </c>
      <c r="K116" s="82">
        <v>41</v>
      </c>
      <c r="L116" s="84">
        <v>23</v>
      </c>
    </row>
    <row r="117" spans="3:12" ht="13.5" thickBot="1">
      <c r="C117" s="89" t="s">
        <v>43</v>
      </c>
      <c r="D117" s="90">
        <v>41</v>
      </c>
      <c r="E117" s="90"/>
      <c r="F117" s="90">
        <v>0</v>
      </c>
      <c r="G117" s="64"/>
      <c r="H117" s="90"/>
      <c r="I117" s="90">
        <v>36</v>
      </c>
      <c r="J117" s="90"/>
      <c r="K117" s="90">
        <v>120</v>
      </c>
      <c r="L117" s="91">
        <v>54</v>
      </c>
    </row>
    <row r="118" spans="3:11" ht="13.5" thickBot="1">
      <c r="C118" s="139"/>
      <c r="D118" s="95"/>
      <c r="E118" s="95"/>
      <c r="F118" s="82"/>
      <c r="G118" s="8"/>
      <c r="H118" s="8"/>
      <c r="I118" s="8"/>
      <c r="J118" s="8"/>
      <c r="K118" s="8"/>
    </row>
    <row r="119" spans="3:12" ht="13.5" thickBot="1">
      <c r="C119" s="8"/>
      <c r="D119" s="8"/>
      <c r="E119" s="8"/>
      <c r="F119" s="13" t="s">
        <v>85</v>
      </c>
      <c r="G119" s="140">
        <v>23</v>
      </c>
      <c r="H119" s="8"/>
      <c r="I119" s="8"/>
      <c r="J119" s="8"/>
      <c r="K119" s="8"/>
      <c r="L119" s="8"/>
    </row>
    <row r="120" spans="3:12" ht="12.75">
      <c r="C120" s="69"/>
      <c r="D120" s="70" t="s">
        <v>29</v>
      </c>
      <c r="E120" s="70" t="s">
        <v>30</v>
      </c>
      <c r="F120" s="70" t="s">
        <v>31</v>
      </c>
      <c r="G120" s="71" t="s">
        <v>65</v>
      </c>
      <c r="H120" s="70" t="s">
        <v>32</v>
      </c>
      <c r="I120" s="71"/>
      <c r="J120" s="71"/>
      <c r="K120" s="70" t="s">
        <v>33</v>
      </c>
      <c r="L120" s="72" t="s">
        <v>34</v>
      </c>
    </row>
    <row r="121" spans="3:12" ht="13.5" thickBot="1">
      <c r="C121" s="73" t="s">
        <v>24</v>
      </c>
      <c r="D121" s="74" t="s">
        <v>35</v>
      </c>
      <c r="E121" s="74" t="s">
        <v>36</v>
      </c>
      <c r="F121" s="75" t="s">
        <v>37</v>
      </c>
      <c r="G121" s="75" t="s">
        <v>77</v>
      </c>
      <c r="H121" s="74" t="s">
        <v>38</v>
      </c>
      <c r="I121" s="74" t="s">
        <v>39</v>
      </c>
      <c r="J121" s="74" t="s">
        <v>40</v>
      </c>
      <c r="K121" s="74" t="s">
        <v>35</v>
      </c>
      <c r="L121" s="76" t="s">
        <v>41</v>
      </c>
    </row>
    <row r="122" spans="3:12" ht="12.75">
      <c r="C122" s="24" t="s">
        <v>10</v>
      </c>
      <c r="D122" s="25">
        <v>2</v>
      </c>
      <c r="E122" s="25">
        <v>7</v>
      </c>
      <c r="F122" s="25"/>
      <c r="G122" s="26">
        <v>3</v>
      </c>
      <c r="H122" s="138" t="s">
        <v>61</v>
      </c>
      <c r="I122" s="82">
        <v>5</v>
      </c>
      <c r="J122" s="83" t="s">
        <v>61</v>
      </c>
      <c r="K122" s="82">
        <v>2</v>
      </c>
      <c r="L122" s="84">
        <v>0</v>
      </c>
    </row>
    <row r="123" spans="3:12" ht="12.75">
      <c r="C123" s="27" t="s">
        <v>11</v>
      </c>
      <c r="D123" s="28">
        <v>8</v>
      </c>
      <c r="E123" s="28">
        <v>16</v>
      </c>
      <c r="F123" s="28"/>
      <c r="G123" s="29"/>
      <c r="H123" s="138">
        <v>-0.875</v>
      </c>
      <c r="I123" s="82">
        <v>8</v>
      </c>
      <c r="J123" s="83" t="s">
        <v>61</v>
      </c>
      <c r="K123" s="82">
        <v>10</v>
      </c>
      <c r="L123" s="84">
        <v>0</v>
      </c>
    </row>
    <row r="124" spans="3:12" ht="12.75">
      <c r="C124" s="27" t="s">
        <v>12</v>
      </c>
      <c r="D124" s="28">
        <v>4</v>
      </c>
      <c r="E124" s="28">
        <v>4</v>
      </c>
      <c r="F124" s="28"/>
      <c r="G124" s="29">
        <v>1</v>
      </c>
      <c r="H124" s="138" t="s">
        <v>61</v>
      </c>
      <c r="I124" s="82">
        <v>0</v>
      </c>
      <c r="J124" s="83" t="s">
        <v>61</v>
      </c>
      <c r="K124" s="82">
        <v>14</v>
      </c>
      <c r="L124" s="84">
        <v>10</v>
      </c>
    </row>
    <row r="125" spans="3:12" ht="12.75">
      <c r="C125" s="27" t="s">
        <v>13</v>
      </c>
      <c r="D125" s="28">
        <v>10</v>
      </c>
      <c r="E125" s="28">
        <v>17</v>
      </c>
      <c r="F125" s="28"/>
      <c r="G125" s="29"/>
      <c r="H125" s="138">
        <v>-0.6</v>
      </c>
      <c r="I125" s="82">
        <v>7</v>
      </c>
      <c r="J125" s="83" t="s">
        <v>61</v>
      </c>
      <c r="K125" s="82">
        <v>24</v>
      </c>
      <c r="L125" s="84">
        <v>7</v>
      </c>
    </row>
    <row r="126" spans="3:12" ht="12.75">
      <c r="C126" s="27" t="s">
        <v>27</v>
      </c>
      <c r="D126" s="28">
        <v>5</v>
      </c>
      <c r="E126" s="28">
        <v>15</v>
      </c>
      <c r="F126" s="28"/>
      <c r="G126" s="29">
        <v>4</v>
      </c>
      <c r="H126" s="138" t="s">
        <v>61</v>
      </c>
      <c r="I126" s="82">
        <v>10</v>
      </c>
      <c r="J126" s="83" t="s">
        <v>61</v>
      </c>
      <c r="K126" s="82">
        <v>29</v>
      </c>
      <c r="L126" s="84">
        <v>14</v>
      </c>
    </row>
    <row r="127" spans="3:12" ht="13.5" thickBot="1">
      <c r="C127" s="30" t="s">
        <v>42</v>
      </c>
      <c r="D127" s="31">
        <v>12</v>
      </c>
      <c r="E127" s="31">
        <v>18</v>
      </c>
      <c r="F127" s="31"/>
      <c r="G127" s="32">
        <v>2</v>
      </c>
      <c r="H127" s="138" t="s">
        <v>61</v>
      </c>
      <c r="I127" s="82">
        <v>6</v>
      </c>
      <c r="J127" s="83" t="s">
        <v>61</v>
      </c>
      <c r="K127" s="82">
        <v>41</v>
      </c>
      <c r="L127" s="84">
        <v>23</v>
      </c>
    </row>
    <row r="128" spans="3:12" ht="13.5" thickBot="1">
      <c r="C128" s="89" t="s">
        <v>43</v>
      </c>
      <c r="D128" s="90">
        <v>41</v>
      </c>
      <c r="E128" s="90"/>
      <c r="F128" s="90">
        <v>0</v>
      </c>
      <c r="G128" s="64"/>
      <c r="H128" s="90"/>
      <c r="I128" s="90">
        <v>36</v>
      </c>
      <c r="J128" s="90"/>
      <c r="K128" s="90">
        <v>120</v>
      </c>
      <c r="L128" s="91">
        <v>54</v>
      </c>
    </row>
    <row r="129" ht="13.5" thickBot="1"/>
    <row r="130" spans="3:12" ht="13.5" thickBot="1">
      <c r="C130" s="8"/>
      <c r="D130" s="8"/>
      <c r="E130" s="8"/>
      <c r="F130" s="13" t="s">
        <v>85</v>
      </c>
      <c r="G130" s="140">
        <v>23</v>
      </c>
      <c r="H130" s="8"/>
      <c r="I130" s="8"/>
      <c r="J130" s="8"/>
      <c r="K130" s="8"/>
      <c r="L130" s="8"/>
    </row>
    <row r="131" spans="3:12" ht="12.75">
      <c r="C131" s="69"/>
      <c r="D131" s="70" t="s">
        <v>29</v>
      </c>
      <c r="E131" s="70" t="s">
        <v>30</v>
      </c>
      <c r="F131" s="70" t="s">
        <v>31</v>
      </c>
      <c r="G131" s="71" t="s">
        <v>65</v>
      </c>
      <c r="H131" s="70" t="s">
        <v>32</v>
      </c>
      <c r="I131" s="71"/>
      <c r="J131" s="71"/>
      <c r="K131" s="70" t="s">
        <v>33</v>
      </c>
      <c r="L131" s="72" t="s">
        <v>34</v>
      </c>
    </row>
    <row r="132" spans="3:12" ht="13.5" thickBot="1">
      <c r="C132" s="73" t="s">
        <v>24</v>
      </c>
      <c r="D132" s="74" t="s">
        <v>35</v>
      </c>
      <c r="E132" s="74" t="s">
        <v>36</v>
      </c>
      <c r="F132" s="75" t="s">
        <v>37</v>
      </c>
      <c r="G132" s="75" t="s">
        <v>77</v>
      </c>
      <c r="H132" s="74" t="s">
        <v>38</v>
      </c>
      <c r="I132" s="74" t="s">
        <v>39</v>
      </c>
      <c r="J132" s="74" t="s">
        <v>40</v>
      </c>
      <c r="K132" s="74" t="s">
        <v>35</v>
      </c>
      <c r="L132" s="76" t="s">
        <v>41</v>
      </c>
    </row>
    <row r="133" spans="3:12" ht="12.75">
      <c r="C133" s="24" t="s">
        <v>10</v>
      </c>
      <c r="D133" s="25">
        <v>2</v>
      </c>
      <c r="E133" s="25">
        <v>7</v>
      </c>
      <c r="F133" s="25"/>
      <c r="G133" s="26">
        <v>3</v>
      </c>
      <c r="H133" s="138" t="s">
        <v>61</v>
      </c>
      <c r="I133" s="82">
        <v>5</v>
      </c>
      <c r="J133" s="83" t="s">
        <v>61</v>
      </c>
      <c r="K133" s="82">
        <v>2</v>
      </c>
      <c r="L133" s="84">
        <v>0</v>
      </c>
    </row>
    <row r="134" spans="3:12" ht="12.75">
      <c r="C134" s="27" t="s">
        <v>11</v>
      </c>
      <c r="D134" s="28">
        <v>8</v>
      </c>
      <c r="E134" s="28">
        <v>16</v>
      </c>
      <c r="F134" s="28"/>
      <c r="G134" s="29">
        <v>4</v>
      </c>
      <c r="H134" s="138" t="s">
        <v>61</v>
      </c>
      <c r="I134" s="82">
        <v>8</v>
      </c>
      <c r="J134" s="83" t="s">
        <v>61</v>
      </c>
      <c r="K134" s="82">
        <v>10</v>
      </c>
      <c r="L134" s="84">
        <v>0</v>
      </c>
    </row>
    <row r="135" spans="3:12" ht="12.75">
      <c r="C135" s="27" t="s">
        <v>12</v>
      </c>
      <c r="D135" s="28">
        <v>4</v>
      </c>
      <c r="E135" s="28">
        <v>4</v>
      </c>
      <c r="F135" s="28"/>
      <c r="G135" s="29">
        <v>1</v>
      </c>
      <c r="H135" s="138" t="s">
        <v>61</v>
      </c>
      <c r="I135" s="82">
        <v>0</v>
      </c>
      <c r="J135" s="83" t="s">
        <v>61</v>
      </c>
      <c r="K135" s="82">
        <v>14</v>
      </c>
      <c r="L135" s="84">
        <v>10</v>
      </c>
    </row>
    <row r="136" spans="3:12" ht="12.75">
      <c r="C136" s="27" t="s">
        <v>13</v>
      </c>
      <c r="D136" s="28">
        <v>10</v>
      </c>
      <c r="E136" s="28">
        <v>17</v>
      </c>
      <c r="F136" s="28"/>
      <c r="G136" s="29">
        <v>5</v>
      </c>
      <c r="H136" s="138" t="s">
        <v>61</v>
      </c>
      <c r="I136" s="82">
        <v>7</v>
      </c>
      <c r="J136" s="83" t="s">
        <v>61</v>
      </c>
      <c r="K136" s="82">
        <v>24</v>
      </c>
      <c r="L136" s="84">
        <v>7</v>
      </c>
    </row>
    <row r="137" spans="3:12" ht="12.75">
      <c r="C137" s="27" t="s">
        <v>27</v>
      </c>
      <c r="D137" s="28">
        <v>5</v>
      </c>
      <c r="E137" s="28">
        <v>15</v>
      </c>
      <c r="F137" s="28"/>
      <c r="G137" s="29">
        <v>4</v>
      </c>
      <c r="H137" s="138" t="s">
        <v>61</v>
      </c>
      <c r="I137" s="82">
        <v>10</v>
      </c>
      <c r="J137" s="83" t="s">
        <v>61</v>
      </c>
      <c r="K137" s="82">
        <v>29</v>
      </c>
      <c r="L137" s="84">
        <v>14</v>
      </c>
    </row>
    <row r="138" spans="3:12" ht="13.5" thickBot="1">
      <c r="C138" s="30" t="s">
        <v>42</v>
      </c>
      <c r="D138" s="31">
        <v>12</v>
      </c>
      <c r="E138" s="31">
        <v>18</v>
      </c>
      <c r="F138" s="31"/>
      <c r="G138" s="32">
        <v>2</v>
      </c>
      <c r="H138" s="138" t="s">
        <v>61</v>
      </c>
      <c r="I138" s="82">
        <v>6</v>
      </c>
      <c r="J138" s="83" t="s">
        <v>61</v>
      </c>
      <c r="K138" s="82">
        <v>41</v>
      </c>
      <c r="L138" s="84">
        <v>23</v>
      </c>
    </row>
    <row r="139" spans="3:12" ht="13.5" thickBot="1">
      <c r="C139" s="89" t="s">
        <v>43</v>
      </c>
      <c r="D139" s="90">
        <v>41</v>
      </c>
      <c r="E139" s="90"/>
      <c r="F139" s="90">
        <v>0</v>
      </c>
      <c r="G139" s="64"/>
      <c r="H139" s="90"/>
      <c r="I139" s="90">
        <v>36</v>
      </c>
      <c r="J139" s="90"/>
      <c r="K139" s="90">
        <v>120</v>
      </c>
      <c r="L139" s="91">
        <v>54</v>
      </c>
    </row>
    <row r="141" ht="12.75">
      <c r="C141" s="141" t="s">
        <v>83</v>
      </c>
    </row>
    <row r="142" ht="13.5" thickBot="1"/>
    <row r="143" spans="3:12" ht="12.75">
      <c r="C143" s="69"/>
      <c r="D143" s="70" t="s">
        <v>29</v>
      </c>
      <c r="E143" s="70" t="s">
        <v>30</v>
      </c>
      <c r="F143" s="70" t="s">
        <v>31</v>
      </c>
      <c r="G143" s="71" t="s">
        <v>65</v>
      </c>
      <c r="H143" s="70" t="s">
        <v>32</v>
      </c>
      <c r="I143" s="71"/>
      <c r="J143" s="71"/>
      <c r="K143" s="70" t="s">
        <v>33</v>
      </c>
      <c r="L143" s="72" t="s">
        <v>34</v>
      </c>
    </row>
    <row r="144" spans="3:12" ht="13.5" thickBot="1">
      <c r="C144" s="73" t="s">
        <v>24</v>
      </c>
      <c r="D144" s="74" t="s">
        <v>35</v>
      </c>
      <c r="E144" s="74" t="s">
        <v>36</v>
      </c>
      <c r="F144" s="75" t="s">
        <v>37</v>
      </c>
      <c r="G144" s="75" t="s">
        <v>77</v>
      </c>
      <c r="H144" s="74" t="s">
        <v>38</v>
      </c>
      <c r="I144" s="74" t="s">
        <v>39</v>
      </c>
      <c r="J144" s="74" t="s">
        <v>40</v>
      </c>
      <c r="K144" s="74" t="s">
        <v>35</v>
      </c>
      <c r="L144" s="76" t="s">
        <v>41</v>
      </c>
    </row>
    <row r="145" spans="3:12" ht="12.75">
      <c r="C145" s="24" t="s">
        <v>12</v>
      </c>
      <c r="D145" s="25">
        <v>4</v>
      </c>
      <c r="E145" s="25">
        <v>4</v>
      </c>
      <c r="F145" s="25"/>
      <c r="G145" s="26">
        <v>1</v>
      </c>
      <c r="H145" s="138" t="s">
        <v>61</v>
      </c>
      <c r="I145" s="82">
        <v>0</v>
      </c>
      <c r="J145" s="83" t="s">
        <v>61</v>
      </c>
      <c r="K145" s="82">
        <v>4</v>
      </c>
      <c r="L145" s="84">
        <v>0</v>
      </c>
    </row>
    <row r="146" spans="3:12" ht="12.75">
      <c r="C146" s="27" t="s">
        <v>42</v>
      </c>
      <c r="D146" s="28">
        <v>12</v>
      </c>
      <c r="E146" s="28">
        <v>18</v>
      </c>
      <c r="F146" s="28"/>
      <c r="G146" s="29">
        <v>2</v>
      </c>
      <c r="H146" s="138" t="s">
        <v>61</v>
      </c>
      <c r="I146" s="82">
        <v>6</v>
      </c>
      <c r="J146" s="83" t="s">
        <v>61</v>
      </c>
      <c r="K146" s="82">
        <v>16</v>
      </c>
      <c r="L146" s="84">
        <v>0</v>
      </c>
    </row>
    <row r="147" spans="3:12" ht="12.75">
      <c r="C147" s="27" t="s">
        <v>10</v>
      </c>
      <c r="D147" s="28">
        <v>2</v>
      </c>
      <c r="E147" s="28">
        <v>7</v>
      </c>
      <c r="F147" s="28"/>
      <c r="G147" s="29">
        <v>3</v>
      </c>
      <c r="H147" s="138" t="s">
        <v>61</v>
      </c>
      <c r="I147" s="82">
        <v>5</v>
      </c>
      <c r="J147" s="83" t="s">
        <v>61</v>
      </c>
      <c r="K147" s="82">
        <v>18</v>
      </c>
      <c r="L147" s="84">
        <v>11</v>
      </c>
    </row>
    <row r="148" spans="3:12" ht="12.75">
      <c r="C148" s="27" t="s">
        <v>11</v>
      </c>
      <c r="D148" s="28">
        <v>8</v>
      </c>
      <c r="E148" s="28">
        <v>16</v>
      </c>
      <c r="F148" s="28"/>
      <c r="G148" s="29">
        <v>4</v>
      </c>
      <c r="H148" s="138" t="s">
        <v>61</v>
      </c>
      <c r="I148" s="82">
        <v>8</v>
      </c>
      <c r="J148" s="83" t="s">
        <v>61</v>
      </c>
      <c r="K148" s="82">
        <v>26</v>
      </c>
      <c r="L148" s="84">
        <v>10</v>
      </c>
    </row>
    <row r="149" spans="3:12" ht="12.75">
      <c r="C149" s="27" t="s">
        <v>27</v>
      </c>
      <c r="D149" s="28">
        <v>5</v>
      </c>
      <c r="E149" s="28">
        <v>15</v>
      </c>
      <c r="F149" s="28"/>
      <c r="G149" s="29">
        <v>4</v>
      </c>
      <c r="H149" s="138" t="s">
        <v>61</v>
      </c>
      <c r="I149" s="82">
        <v>10</v>
      </c>
      <c r="J149" s="83" t="s">
        <v>61</v>
      </c>
      <c r="K149" s="82">
        <v>31</v>
      </c>
      <c r="L149" s="84">
        <v>16</v>
      </c>
    </row>
    <row r="150" spans="3:12" ht="13.5" thickBot="1">
      <c r="C150" s="30" t="s">
        <v>13</v>
      </c>
      <c r="D150" s="31">
        <v>10</v>
      </c>
      <c r="E150" s="31">
        <v>17</v>
      </c>
      <c r="F150" s="31"/>
      <c r="G150" s="32">
        <v>5</v>
      </c>
      <c r="H150" s="138" t="s">
        <v>61</v>
      </c>
      <c r="I150" s="82">
        <v>7</v>
      </c>
      <c r="J150" s="83" t="s">
        <v>61</v>
      </c>
      <c r="K150" s="82">
        <v>41</v>
      </c>
      <c r="L150" s="84">
        <v>24</v>
      </c>
    </row>
    <row r="151" spans="3:12" ht="13.5" thickBot="1">
      <c r="C151" s="89" t="s">
        <v>43</v>
      </c>
      <c r="D151" s="90">
        <v>41</v>
      </c>
      <c r="E151" s="90"/>
      <c r="F151" s="90">
        <v>0</v>
      </c>
      <c r="G151" s="64"/>
      <c r="H151" s="90"/>
      <c r="I151" s="90">
        <v>36</v>
      </c>
      <c r="J151" s="90"/>
      <c r="K151" s="90">
        <v>136</v>
      </c>
      <c r="L151" s="91">
        <v>61</v>
      </c>
    </row>
    <row r="152" spans="3:12" ht="13.5" thickBot="1">
      <c r="C152" s="8"/>
      <c r="D152" s="8"/>
      <c r="E152" s="8"/>
      <c r="F152" s="8"/>
      <c r="G152" s="8"/>
      <c r="H152" s="8"/>
      <c r="I152" s="92"/>
      <c r="J152" s="94"/>
      <c r="K152" s="92"/>
      <c r="L152" s="8"/>
    </row>
    <row r="153" spans="3:12" ht="13.5" thickBot="1">
      <c r="C153" s="9" t="s">
        <v>59</v>
      </c>
      <c r="D153" s="64"/>
      <c r="E153" s="65"/>
      <c r="F153" s="99" t="s">
        <v>65</v>
      </c>
      <c r="G153" s="8"/>
      <c r="H153" s="8"/>
      <c r="I153" s="92"/>
      <c r="J153" s="92"/>
      <c r="K153" s="92"/>
      <c r="L153" s="8"/>
    </row>
    <row r="154" spans="3:12" ht="12.75">
      <c r="C154" s="67" t="s">
        <v>44</v>
      </c>
      <c r="D154" s="95"/>
      <c r="E154" s="95"/>
      <c r="F154" s="93">
        <v>22.666666666666668</v>
      </c>
      <c r="G154" s="8"/>
      <c r="H154" s="8"/>
      <c r="I154" s="8"/>
      <c r="J154" s="8"/>
      <c r="K154" s="8"/>
      <c r="L154" s="8"/>
    </row>
    <row r="155" spans="3:12" ht="12.75">
      <c r="C155" s="67" t="s">
        <v>60</v>
      </c>
      <c r="D155" s="95"/>
      <c r="E155" s="92"/>
      <c r="F155" s="96">
        <v>10.166666666666666</v>
      </c>
      <c r="G155" s="8"/>
      <c r="H155" s="8"/>
      <c r="I155" s="8"/>
      <c r="J155" s="8"/>
      <c r="K155" s="8"/>
      <c r="L155" s="8"/>
    </row>
    <row r="156" spans="3:12" ht="13.5" thickBot="1">
      <c r="C156" s="68" t="s">
        <v>45</v>
      </c>
      <c r="D156" s="75"/>
      <c r="E156" s="75"/>
      <c r="F156" s="97">
        <v>3.317073170731707</v>
      </c>
      <c r="G156" s="8"/>
      <c r="H156" s="8"/>
      <c r="I156" s="8"/>
      <c r="J156" s="8"/>
      <c r="K156" s="8"/>
      <c r="L156" s="8"/>
    </row>
    <row r="159" spans="1:11" ht="12.75">
      <c r="A159" s="18" t="s">
        <v>18</v>
      </c>
      <c r="B159" s="62" t="s">
        <v>57</v>
      </c>
      <c r="C159" s="8"/>
      <c r="D159" s="8"/>
      <c r="E159" s="8"/>
      <c r="F159" s="8"/>
      <c r="G159" s="8"/>
      <c r="H159" s="8"/>
      <c r="I159" s="8"/>
      <c r="J159" s="8"/>
      <c r="K159" s="8"/>
    </row>
    <row r="160" spans="2:11" ht="13.5" thickBot="1">
      <c r="B160" s="8"/>
      <c r="C160" s="7"/>
      <c r="D160" s="98"/>
      <c r="E160" s="8"/>
      <c r="F160" s="8"/>
      <c r="G160" s="8"/>
      <c r="H160" s="8"/>
      <c r="I160" s="8"/>
      <c r="J160" s="8"/>
      <c r="K160" s="8"/>
    </row>
    <row r="161" spans="2:11" ht="12.75">
      <c r="B161" s="8"/>
      <c r="C161" s="111"/>
      <c r="D161" s="112" t="s">
        <v>29</v>
      </c>
      <c r="E161" s="112" t="s">
        <v>30</v>
      </c>
      <c r="F161" s="112" t="s">
        <v>31</v>
      </c>
      <c r="G161" s="112" t="s">
        <v>32</v>
      </c>
      <c r="H161" s="113"/>
      <c r="I161" s="113"/>
      <c r="J161" s="112" t="s">
        <v>33</v>
      </c>
      <c r="K161" s="114" t="s">
        <v>34</v>
      </c>
    </row>
    <row r="162" spans="2:11" ht="13.5" thickBot="1">
      <c r="B162" s="8"/>
      <c r="C162" s="23" t="s">
        <v>24</v>
      </c>
      <c r="D162" s="109" t="s">
        <v>35</v>
      </c>
      <c r="E162" s="109" t="s">
        <v>36</v>
      </c>
      <c r="F162" s="110" t="s">
        <v>37</v>
      </c>
      <c r="G162" s="109" t="s">
        <v>38</v>
      </c>
      <c r="H162" s="109" t="s">
        <v>39</v>
      </c>
      <c r="I162" s="109" t="s">
        <v>40</v>
      </c>
      <c r="J162" s="109" t="s">
        <v>35</v>
      </c>
      <c r="K162" s="115" t="s">
        <v>41</v>
      </c>
    </row>
    <row r="163" spans="2:11" ht="12.75">
      <c r="B163" s="63"/>
      <c r="C163" s="24" t="s">
        <v>12</v>
      </c>
      <c r="D163" s="25">
        <v>8</v>
      </c>
      <c r="E163" s="25">
        <v>8</v>
      </c>
      <c r="F163" s="26">
        <v>5</v>
      </c>
      <c r="G163" s="100">
        <v>1</v>
      </c>
      <c r="H163" s="101">
        <v>0</v>
      </c>
      <c r="I163" s="106">
        <v>0</v>
      </c>
      <c r="J163" s="101">
        <v>8</v>
      </c>
      <c r="K163" s="116">
        <v>0</v>
      </c>
    </row>
    <row r="164" spans="2:11" ht="12.75">
      <c r="B164" s="63"/>
      <c r="C164" s="27" t="s">
        <v>11</v>
      </c>
      <c r="D164" s="28">
        <v>16</v>
      </c>
      <c r="E164" s="28">
        <v>32</v>
      </c>
      <c r="F164" s="29">
        <v>6</v>
      </c>
      <c r="G164" s="102">
        <v>2</v>
      </c>
      <c r="H164" s="103">
        <v>16</v>
      </c>
      <c r="I164" s="107">
        <v>2.6666666666666665</v>
      </c>
      <c r="J164" s="103">
        <v>24</v>
      </c>
      <c r="K164" s="117">
        <v>0</v>
      </c>
    </row>
    <row r="165" spans="2:11" ht="12.75">
      <c r="B165" s="63"/>
      <c r="C165" s="27" t="s">
        <v>10</v>
      </c>
      <c r="D165" s="28">
        <v>4</v>
      </c>
      <c r="E165" s="28">
        <v>14</v>
      </c>
      <c r="F165" s="29">
        <v>3</v>
      </c>
      <c r="G165" s="102">
        <v>3.5</v>
      </c>
      <c r="H165" s="103">
        <v>10</v>
      </c>
      <c r="I165" s="107">
        <v>3.3333333333333335</v>
      </c>
      <c r="J165" s="103">
        <v>28</v>
      </c>
      <c r="K165" s="117">
        <v>14</v>
      </c>
    </row>
    <row r="166" spans="2:11" ht="12.75">
      <c r="B166" s="63"/>
      <c r="C166" s="27" t="s">
        <v>27</v>
      </c>
      <c r="D166" s="28">
        <v>10</v>
      </c>
      <c r="E166" s="28">
        <v>30</v>
      </c>
      <c r="F166" s="29">
        <v>4</v>
      </c>
      <c r="G166" s="102">
        <v>3</v>
      </c>
      <c r="H166" s="103">
        <v>20</v>
      </c>
      <c r="I166" s="107">
        <v>5</v>
      </c>
      <c r="J166" s="103">
        <v>38</v>
      </c>
      <c r="K166" s="117">
        <v>8</v>
      </c>
    </row>
    <row r="167" spans="2:11" ht="12.75">
      <c r="B167" s="63"/>
      <c r="C167" s="27" t="s">
        <v>42</v>
      </c>
      <c r="D167" s="28">
        <v>18</v>
      </c>
      <c r="E167" s="28">
        <v>30</v>
      </c>
      <c r="F167" s="29">
        <v>2</v>
      </c>
      <c r="G167" s="102">
        <v>1.6666666666666667</v>
      </c>
      <c r="H167" s="103">
        <v>12</v>
      </c>
      <c r="I167" s="107">
        <v>6</v>
      </c>
      <c r="J167" s="103">
        <v>56</v>
      </c>
      <c r="K167" s="117">
        <v>26</v>
      </c>
    </row>
    <row r="168" spans="2:11" ht="13.5" thickBot="1">
      <c r="B168" s="63"/>
      <c r="C168" s="30" t="s">
        <v>13</v>
      </c>
      <c r="D168" s="31">
        <v>20</v>
      </c>
      <c r="E168" s="31">
        <v>34</v>
      </c>
      <c r="F168" s="32">
        <v>2</v>
      </c>
      <c r="G168" s="104">
        <v>1.7</v>
      </c>
      <c r="H168" s="105">
        <v>14</v>
      </c>
      <c r="I168" s="108">
        <v>7</v>
      </c>
      <c r="J168" s="105">
        <v>76</v>
      </c>
      <c r="K168" s="118">
        <v>42</v>
      </c>
    </row>
    <row r="169" spans="2:11" ht="13.5" thickBot="1">
      <c r="B169" s="8"/>
      <c r="C169" s="119" t="s">
        <v>43</v>
      </c>
      <c r="D169" s="120">
        <v>76</v>
      </c>
      <c r="E169" s="120"/>
      <c r="F169" s="120">
        <v>22</v>
      </c>
      <c r="G169" s="120"/>
      <c r="H169" s="120">
        <v>72</v>
      </c>
      <c r="I169" s="120"/>
      <c r="J169" s="120">
        <v>230</v>
      </c>
      <c r="K169" s="121">
        <v>90</v>
      </c>
    </row>
    <row r="170" spans="2:11" ht="13.5" thickBot="1">
      <c r="B170" s="8"/>
      <c r="C170" s="92"/>
      <c r="D170" s="92"/>
      <c r="E170" s="8"/>
      <c r="F170" s="8"/>
      <c r="G170" s="8"/>
      <c r="H170" s="8"/>
      <c r="I170" s="92"/>
      <c r="J170" s="94"/>
      <c r="K170" s="92"/>
    </row>
    <row r="171" spans="2:11" ht="13.5" thickBot="1">
      <c r="B171" s="8"/>
      <c r="C171" s="9" t="s">
        <v>59</v>
      </c>
      <c r="D171" s="64"/>
      <c r="E171" s="65"/>
      <c r="F171" s="99" t="s">
        <v>40</v>
      </c>
      <c r="G171" s="8"/>
      <c r="H171" s="8"/>
      <c r="I171" s="92"/>
      <c r="J171" s="94"/>
      <c r="K171" s="92"/>
    </row>
    <row r="172" spans="2:11" ht="12.75">
      <c r="B172" s="8"/>
      <c r="C172" s="67" t="s">
        <v>44</v>
      </c>
      <c r="D172" s="95"/>
      <c r="E172" s="95"/>
      <c r="F172" s="93">
        <v>38.333333333333336</v>
      </c>
      <c r="G172" s="8"/>
      <c r="H172" s="8"/>
      <c r="I172" s="92"/>
      <c r="J172" s="92"/>
      <c r="K172" s="92"/>
    </row>
    <row r="173" spans="2:11" ht="12.75">
      <c r="B173" s="8"/>
      <c r="C173" s="67" t="s">
        <v>60</v>
      </c>
      <c r="D173" s="95"/>
      <c r="E173" s="92"/>
      <c r="F173" s="96">
        <v>15</v>
      </c>
      <c r="G173" s="8"/>
      <c r="H173" s="8"/>
      <c r="I173" s="8"/>
      <c r="J173" s="8"/>
      <c r="K173" s="8"/>
    </row>
    <row r="174" spans="2:11" ht="13.5" thickBot="1">
      <c r="B174" s="8"/>
      <c r="C174" s="68" t="s">
        <v>45</v>
      </c>
      <c r="D174" s="75"/>
      <c r="E174" s="75"/>
      <c r="F174" s="97">
        <v>3.026315789473684</v>
      </c>
      <c r="G174" s="8"/>
      <c r="H174" s="8"/>
      <c r="I174" s="8"/>
      <c r="J174" s="8"/>
      <c r="K174" s="8"/>
    </row>
    <row r="177" spans="1:13" ht="12.75">
      <c r="A177" s="18" t="s">
        <v>66</v>
      </c>
      <c r="B177" s="62" t="s">
        <v>58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3.5" thickBot="1">
      <c r="B179" s="122" t="s">
        <v>46</v>
      </c>
      <c r="C179" s="8"/>
      <c r="D179" s="8"/>
      <c r="E179" s="8"/>
      <c r="F179" s="8"/>
      <c r="G179" s="8"/>
      <c r="H179" s="123" t="s">
        <v>47</v>
      </c>
      <c r="I179" s="8"/>
      <c r="J179" s="8"/>
      <c r="K179" s="8"/>
      <c r="L179" s="8"/>
      <c r="M179" s="8"/>
    </row>
    <row r="180" spans="2:13" ht="13.5" thickBot="1">
      <c r="B180" s="8"/>
      <c r="C180" s="125" t="s">
        <v>24</v>
      </c>
      <c r="D180" s="126" t="s">
        <v>48</v>
      </c>
      <c r="E180" s="126" t="s">
        <v>49</v>
      </c>
      <c r="F180" s="8"/>
      <c r="G180" s="92"/>
      <c r="H180" s="125" t="s">
        <v>24</v>
      </c>
      <c r="I180" s="126" t="s">
        <v>50</v>
      </c>
      <c r="J180" s="126" t="s">
        <v>51</v>
      </c>
      <c r="K180" s="126" t="s">
        <v>52</v>
      </c>
      <c r="L180" s="126" t="s">
        <v>53</v>
      </c>
      <c r="M180" s="127" t="s">
        <v>54</v>
      </c>
    </row>
    <row r="181" spans="2:13" ht="12.75">
      <c r="B181" s="63"/>
      <c r="C181" s="24" t="s">
        <v>10</v>
      </c>
      <c r="D181" s="25">
        <v>5</v>
      </c>
      <c r="E181" s="26">
        <v>5</v>
      </c>
      <c r="F181" s="8"/>
      <c r="G181" s="92"/>
      <c r="H181" s="69" t="s">
        <v>13</v>
      </c>
      <c r="I181" s="71">
        <v>0</v>
      </c>
      <c r="J181" s="71">
        <v>2</v>
      </c>
      <c r="K181" s="71">
        <v>2</v>
      </c>
      <c r="L181" s="71">
        <v>9</v>
      </c>
      <c r="M181" s="129">
        <v>2</v>
      </c>
    </row>
    <row r="182" spans="2:13" ht="12.75">
      <c r="B182" s="63"/>
      <c r="C182" s="27" t="s">
        <v>11</v>
      </c>
      <c r="D182" s="28">
        <v>4</v>
      </c>
      <c r="E182" s="29">
        <v>3</v>
      </c>
      <c r="F182" s="8"/>
      <c r="G182" s="92"/>
      <c r="H182" s="131" t="s">
        <v>27</v>
      </c>
      <c r="I182" s="95">
        <v>2</v>
      </c>
      <c r="J182" s="95">
        <v>8</v>
      </c>
      <c r="K182" s="95">
        <v>9</v>
      </c>
      <c r="L182" s="95">
        <v>17</v>
      </c>
      <c r="M182" s="132">
        <v>0</v>
      </c>
    </row>
    <row r="183" spans="2:13" ht="12.75">
      <c r="B183" s="63"/>
      <c r="C183" s="27" t="s">
        <v>12</v>
      </c>
      <c r="D183" s="28">
        <v>8</v>
      </c>
      <c r="E183" s="29">
        <v>9</v>
      </c>
      <c r="F183" s="8"/>
      <c r="G183" s="92"/>
      <c r="H183" s="131" t="s">
        <v>12</v>
      </c>
      <c r="I183" s="95">
        <v>8</v>
      </c>
      <c r="J183" s="95">
        <v>16</v>
      </c>
      <c r="K183" s="95">
        <v>17</v>
      </c>
      <c r="L183" s="95">
        <v>26</v>
      </c>
      <c r="M183" s="132">
        <v>0</v>
      </c>
    </row>
    <row r="184" spans="2:13" ht="12.75">
      <c r="B184" s="63"/>
      <c r="C184" s="27" t="s">
        <v>13</v>
      </c>
      <c r="D184" s="28">
        <v>2</v>
      </c>
      <c r="E184" s="29">
        <v>7</v>
      </c>
      <c r="F184" s="8"/>
      <c r="G184" s="92"/>
      <c r="H184" s="131" t="s">
        <v>42</v>
      </c>
      <c r="I184" s="95">
        <v>16</v>
      </c>
      <c r="J184" s="95">
        <v>28</v>
      </c>
      <c r="K184" s="95">
        <v>28</v>
      </c>
      <c r="L184" s="95">
        <v>43</v>
      </c>
      <c r="M184" s="132">
        <v>2</v>
      </c>
    </row>
    <row r="185" spans="2:13" ht="12.75">
      <c r="B185" s="63"/>
      <c r="C185" s="27" t="s">
        <v>27</v>
      </c>
      <c r="D185" s="28">
        <v>6</v>
      </c>
      <c r="E185" s="29">
        <v>8</v>
      </c>
      <c r="F185" s="8"/>
      <c r="G185" s="92"/>
      <c r="H185" s="131" t="s">
        <v>10</v>
      </c>
      <c r="I185" s="95">
        <v>28</v>
      </c>
      <c r="J185" s="95">
        <v>33</v>
      </c>
      <c r="K185" s="95">
        <v>43</v>
      </c>
      <c r="L185" s="95">
        <v>48</v>
      </c>
      <c r="M185" s="132">
        <v>0</v>
      </c>
    </row>
    <row r="186" spans="2:13" ht="12.75">
      <c r="B186" s="63"/>
      <c r="C186" s="27" t="s">
        <v>42</v>
      </c>
      <c r="D186" s="28">
        <v>12</v>
      </c>
      <c r="E186" s="29">
        <v>15</v>
      </c>
      <c r="F186" s="8"/>
      <c r="G186" s="92"/>
      <c r="H186" s="131" t="s">
        <v>11</v>
      </c>
      <c r="I186" s="95">
        <v>33</v>
      </c>
      <c r="J186" s="95">
        <v>37</v>
      </c>
      <c r="K186" s="95">
        <v>48</v>
      </c>
      <c r="L186" s="95">
        <v>51</v>
      </c>
      <c r="M186" s="132">
        <v>0</v>
      </c>
    </row>
    <row r="187" spans="2:13" ht="13.5" thickBot="1">
      <c r="B187" s="63"/>
      <c r="C187" s="30"/>
      <c r="D187" s="31"/>
      <c r="E187" s="32"/>
      <c r="F187" s="8"/>
      <c r="G187" s="92"/>
      <c r="H187" s="73" t="s">
        <v>61</v>
      </c>
      <c r="I187" s="75">
        <v>37</v>
      </c>
      <c r="J187" s="75">
        <v>37</v>
      </c>
      <c r="K187" s="75">
        <v>51</v>
      </c>
      <c r="L187" s="75">
        <v>51</v>
      </c>
      <c r="M187" s="134">
        <v>0</v>
      </c>
    </row>
    <row r="188" spans="2:13" ht="12.75">
      <c r="B188" s="8"/>
      <c r="C188" s="71"/>
      <c r="D188" s="71"/>
      <c r="E188" s="71"/>
      <c r="F188" s="92"/>
      <c r="G188" s="135"/>
      <c r="H188" s="92" t="s">
        <v>55</v>
      </c>
      <c r="I188" s="92"/>
      <c r="J188" s="92">
        <v>14</v>
      </c>
      <c r="K188" s="92"/>
      <c r="L188" s="92"/>
      <c r="M188" s="92">
        <v>4</v>
      </c>
    </row>
    <row r="189" spans="2:13" ht="12.75">
      <c r="B189" s="122" t="s">
        <v>56</v>
      </c>
      <c r="C189" s="95"/>
      <c r="D189" s="95"/>
      <c r="E189" s="95"/>
      <c r="F189" s="95"/>
      <c r="G189" s="95"/>
      <c r="H189" s="95"/>
      <c r="I189" s="95"/>
      <c r="J189" s="92"/>
      <c r="K189" s="92"/>
      <c r="L189" s="92"/>
      <c r="M189" s="92"/>
    </row>
    <row r="190" spans="2:13" ht="13.5" thickBot="1">
      <c r="B190" s="66"/>
      <c r="C190" s="66"/>
      <c r="D190" s="66"/>
      <c r="E190" s="66"/>
      <c r="F190" s="8"/>
      <c r="G190" s="8"/>
      <c r="H190" s="8"/>
      <c r="I190" s="8"/>
      <c r="J190" s="8"/>
      <c r="K190" s="8"/>
      <c r="L190" s="8"/>
      <c r="M190" s="8"/>
    </row>
    <row r="191" spans="2:13" ht="13.5" thickBot="1">
      <c r="B191" s="8"/>
      <c r="C191" s="128" t="s">
        <v>10</v>
      </c>
      <c r="D191" s="71" t="s">
        <v>61</v>
      </c>
      <c r="E191" s="129" t="s">
        <v>61</v>
      </c>
      <c r="F191" s="8"/>
      <c r="G191" s="15" t="s">
        <v>13</v>
      </c>
      <c r="H191" s="16" t="s">
        <v>27</v>
      </c>
      <c r="I191" s="16" t="s">
        <v>12</v>
      </c>
      <c r="J191" s="16" t="s">
        <v>42</v>
      </c>
      <c r="K191" s="16" t="s">
        <v>10</v>
      </c>
      <c r="L191" s="16" t="s">
        <v>11</v>
      </c>
      <c r="M191" s="17"/>
    </row>
    <row r="192" spans="2:13" ht="12.75">
      <c r="B192" s="8"/>
      <c r="C192" s="130" t="s">
        <v>11</v>
      </c>
      <c r="D192" s="95" t="s">
        <v>61</v>
      </c>
      <c r="E192" s="132" t="s">
        <v>61</v>
      </c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130" t="s">
        <v>12</v>
      </c>
      <c r="D193" s="95" t="s">
        <v>61</v>
      </c>
      <c r="E193" s="132" t="s">
        <v>61</v>
      </c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130" t="s">
        <v>13</v>
      </c>
      <c r="D194" s="95" t="s">
        <v>61</v>
      </c>
      <c r="E194" s="132" t="s">
        <v>61</v>
      </c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130" t="s">
        <v>27</v>
      </c>
      <c r="D195" s="95" t="s">
        <v>61</v>
      </c>
      <c r="E195" s="132" t="s">
        <v>61</v>
      </c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130" t="s">
        <v>42</v>
      </c>
      <c r="D196" s="95" t="s">
        <v>61</v>
      </c>
      <c r="E196" s="132" t="s">
        <v>61</v>
      </c>
      <c r="F196" s="8"/>
      <c r="G196" s="8"/>
      <c r="H196" s="8"/>
      <c r="I196" s="8"/>
      <c r="J196" s="8"/>
      <c r="K196" s="8"/>
      <c r="L196" s="8"/>
      <c r="M196" s="8"/>
    </row>
    <row r="197" spans="2:13" ht="13.5" thickBot="1">
      <c r="B197" s="8"/>
      <c r="C197" s="133" t="s">
        <v>61</v>
      </c>
      <c r="D197" s="75" t="s">
        <v>61</v>
      </c>
      <c r="E197" s="134" t="s">
        <v>61</v>
      </c>
      <c r="F197" s="8"/>
      <c r="G197" s="8"/>
      <c r="H197" s="8"/>
      <c r="I197" s="8"/>
      <c r="J197" s="8"/>
      <c r="K197" s="8"/>
      <c r="L197" s="8"/>
      <c r="M197" s="8"/>
    </row>
  </sheetData>
  <mergeCells count="4">
    <mergeCell ref="C7:C11"/>
    <mergeCell ref="K7:K11"/>
    <mergeCell ref="C18:C22"/>
    <mergeCell ref="K18:K22"/>
  </mergeCells>
  <conditionalFormatting sqref="D191:E197">
    <cfRule type="expression" priority="1" dxfId="0" stopIfTrue="1">
      <formula>D191=MIN($C$15:$D$21)</formula>
    </cfRule>
  </conditionalFormatting>
  <conditionalFormatting sqref="H78 H89 H100 H111 H122 H133 H145">
    <cfRule type="expression" priority="2" dxfId="0" stopIfTrue="1">
      <formula>H78=MIN(H78:H83)</formula>
    </cfRule>
  </conditionalFormatting>
  <conditionalFormatting sqref="H79 H90 H101 H112 H123 H134 H146">
    <cfRule type="expression" priority="3" dxfId="0" stopIfTrue="1">
      <formula>H79=MIN(H78:H83)</formula>
    </cfRule>
  </conditionalFormatting>
  <conditionalFormatting sqref="H80 H91 H102 H113 H124 H135 H147">
    <cfRule type="expression" priority="4" dxfId="0" stopIfTrue="1">
      <formula>H80=MIN(H78:H83)</formula>
    </cfRule>
  </conditionalFormatting>
  <conditionalFormatting sqref="H81 H92 H103 H114 H125 H136 H148">
    <cfRule type="expression" priority="5" dxfId="0" stopIfTrue="1">
      <formula>H81=MIN(H78:H83)</formula>
    </cfRule>
  </conditionalFormatting>
  <conditionalFormatting sqref="H82 H93 H104 H115 H126 H137 H149">
    <cfRule type="expression" priority="6" dxfId="0" stopIfTrue="1">
      <formula>H82=MIN(H78:H83)</formula>
    </cfRule>
  </conditionalFormatting>
  <conditionalFormatting sqref="H83 H94 H105 H116 H127 H138 H150">
    <cfRule type="expression" priority="7" dxfId="0" stopIfTrue="1">
      <formula>H83=MIN(H78:H83)</formula>
    </cfRule>
  </conditionalFormatting>
  <conditionalFormatting sqref="G152">
    <cfRule type="expression" priority="8" dxfId="0" stopIfTrue="1">
      <formula>H145=MIN($G$6:$G$11)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188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13" width="8.57421875" style="0" customWidth="1"/>
  </cols>
  <sheetData>
    <row r="1" ht="12.75">
      <c r="A1" s="3" t="s">
        <v>68</v>
      </c>
    </row>
    <row r="4" spans="1:12" ht="12.75">
      <c r="A4" s="18" t="s">
        <v>5</v>
      </c>
      <c r="B4" s="7" t="s">
        <v>28</v>
      </c>
      <c r="C4" s="19"/>
      <c r="D4" s="19"/>
      <c r="E4" s="20"/>
      <c r="F4" s="8"/>
      <c r="G4" s="8"/>
      <c r="H4" s="8"/>
      <c r="I4" s="8"/>
      <c r="J4" s="8"/>
      <c r="K4" s="8"/>
      <c r="L4" s="8"/>
    </row>
    <row r="5" spans="2:12" ht="12.75">
      <c r="B5" s="5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3.5" thickBot="1">
      <c r="B6" s="5" t="s">
        <v>9</v>
      </c>
      <c r="C6" s="8"/>
      <c r="D6" s="8"/>
      <c r="E6" s="21" t="s">
        <v>23</v>
      </c>
      <c r="F6" s="21"/>
      <c r="G6" s="21"/>
      <c r="H6" s="21"/>
      <c r="I6" s="21"/>
      <c r="J6" s="8"/>
      <c r="K6" s="8"/>
      <c r="L6" s="8"/>
    </row>
    <row r="7" spans="2:12" ht="13.5" thickBot="1">
      <c r="B7" s="8"/>
      <c r="C7" s="8"/>
      <c r="D7" s="22"/>
      <c r="E7" s="10" t="s">
        <v>10</v>
      </c>
      <c r="F7" s="11" t="s">
        <v>11</v>
      </c>
      <c r="G7" s="11" t="s">
        <v>12</v>
      </c>
      <c r="H7" s="11" t="s">
        <v>13</v>
      </c>
      <c r="I7" s="12" t="s">
        <v>27</v>
      </c>
      <c r="J7" s="23"/>
      <c r="K7" s="8"/>
      <c r="L7" s="8"/>
    </row>
    <row r="8" spans="2:12" ht="12.75">
      <c r="B8" s="8"/>
      <c r="C8" s="163" t="s">
        <v>24</v>
      </c>
      <c r="D8" s="37">
        <v>1</v>
      </c>
      <c r="E8" s="24">
        <v>12</v>
      </c>
      <c r="F8" s="25">
        <v>16</v>
      </c>
      <c r="G8" s="25">
        <v>14</v>
      </c>
      <c r="H8" s="25">
        <v>10</v>
      </c>
      <c r="I8" s="26"/>
      <c r="J8" s="37">
        <v>1</v>
      </c>
      <c r="K8" s="164"/>
      <c r="L8" s="8"/>
    </row>
    <row r="9" spans="2:12" ht="12.75">
      <c r="B9" s="8"/>
      <c r="C9" s="163"/>
      <c r="D9" s="42">
        <v>2</v>
      </c>
      <c r="E9" s="27">
        <v>9</v>
      </c>
      <c r="F9" s="28">
        <v>8</v>
      </c>
      <c r="G9" s="28">
        <v>13</v>
      </c>
      <c r="H9" s="28">
        <v>7</v>
      </c>
      <c r="I9" s="29"/>
      <c r="J9" s="42">
        <v>1</v>
      </c>
      <c r="K9" s="164"/>
      <c r="L9" s="8"/>
    </row>
    <row r="10" spans="2:12" ht="12.75">
      <c r="B10" s="8"/>
      <c r="C10" s="163"/>
      <c r="D10" s="42">
        <v>3</v>
      </c>
      <c r="E10" s="27">
        <v>15</v>
      </c>
      <c r="F10" s="28">
        <v>12</v>
      </c>
      <c r="G10" s="28">
        <v>9</v>
      </c>
      <c r="H10" s="28">
        <v>11</v>
      </c>
      <c r="I10" s="29"/>
      <c r="J10" s="42">
        <v>1</v>
      </c>
      <c r="K10" s="164"/>
      <c r="L10" s="8"/>
    </row>
    <row r="11" spans="2:12" ht="12.75">
      <c r="B11" s="8"/>
      <c r="C11" s="163"/>
      <c r="D11" s="42">
        <v>4</v>
      </c>
      <c r="E11" s="27">
        <v>0</v>
      </c>
      <c r="F11" s="28">
        <v>0</v>
      </c>
      <c r="G11" s="28">
        <v>0</v>
      </c>
      <c r="H11" s="28">
        <v>0</v>
      </c>
      <c r="I11" s="29"/>
      <c r="J11" s="42">
        <v>1</v>
      </c>
      <c r="K11" s="164"/>
      <c r="L11" s="8"/>
    </row>
    <row r="12" spans="2:12" ht="13.5" thickBot="1">
      <c r="B12" s="5"/>
      <c r="C12" s="163"/>
      <c r="D12" s="47">
        <v>5</v>
      </c>
      <c r="E12" s="30"/>
      <c r="F12" s="31"/>
      <c r="G12" s="31"/>
      <c r="H12" s="31"/>
      <c r="I12" s="32"/>
      <c r="J12" s="47">
        <v>0</v>
      </c>
      <c r="K12" s="164"/>
      <c r="L12" s="8"/>
    </row>
    <row r="13" spans="2:12" ht="13.5" thickBot="1">
      <c r="B13" s="8"/>
      <c r="C13" s="8"/>
      <c r="D13" s="33"/>
      <c r="E13" s="10">
        <v>1</v>
      </c>
      <c r="F13" s="11">
        <v>1</v>
      </c>
      <c r="G13" s="11">
        <v>1</v>
      </c>
      <c r="H13" s="11">
        <v>1</v>
      </c>
      <c r="I13" s="12">
        <v>0</v>
      </c>
      <c r="J13" s="22"/>
      <c r="K13" s="8"/>
      <c r="L13" s="8"/>
    </row>
    <row r="14" spans="2:12" ht="13.5" thickBot="1">
      <c r="B14" s="8"/>
      <c r="C14" s="8"/>
      <c r="D14" s="8"/>
      <c r="E14" s="21"/>
      <c r="F14" s="21"/>
      <c r="G14" s="21"/>
      <c r="H14" s="21"/>
      <c r="I14" s="21"/>
      <c r="J14" s="8"/>
      <c r="K14" s="8"/>
      <c r="L14" s="8"/>
    </row>
    <row r="15" spans="2:12" ht="13.5" thickBot="1">
      <c r="B15" s="8"/>
      <c r="C15" s="8"/>
      <c r="D15" s="8"/>
      <c r="E15" s="8"/>
      <c r="F15" s="8"/>
      <c r="G15" s="8"/>
      <c r="H15" s="8"/>
      <c r="I15" s="8"/>
      <c r="J15" s="8"/>
      <c r="K15" s="13" t="s">
        <v>25</v>
      </c>
      <c r="L15" s="14">
        <v>4</v>
      </c>
    </row>
    <row r="16" spans="2:12" ht="13.5" thickBot="1">
      <c r="B16" s="8"/>
      <c r="C16" s="8"/>
      <c r="D16" s="8"/>
      <c r="E16" s="8"/>
      <c r="F16" s="8"/>
      <c r="G16" s="8"/>
      <c r="H16" s="8"/>
      <c r="I16" s="8"/>
      <c r="J16" s="8"/>
      <c r="K16" s="13" t="s">
        <v>26</v>
      </c>
      <c r="L16" s="14">
        <v>4</v>
      </c>
    </row>
    <row r="17" spans="2:12" ht="13.5" thickBot="1">
      <c r="B17" s="5" t="s">
        <v>14</v>
      </c>
      <c r="C17" s="34"/>
      <c r="D17" s="34"/>
      <c r="E17" s="35" t="s">
        <v>23</v>
      </c>
      <c r="F17" s="35"/>
      <c r="G17" s="35"/>
      <c r="H17" s="35"/>
      <c r="I17" s="35"/>
      <c r="J17" s="34"/>
      <c r="K17" s="34"/>
      <c r="L17" s="8"/>
    </row>
    <row r="18" spans="2:12" ht="13.5" thickBot="1">
      <c r="B18" s="8"/>
      <c r="C18" s="34"/>
      <c r="D18" s="34"/>
      <c r="E18" s="10" t="s">
        <v>10</v>
      </c>
      <c r="F18" s="11" t="s">
        <v>11</v>
      </c>
      <c r="G18" s="11" t="s">
        <v>12</v>
      </c>
      <c r="H18" s="11" t="s">
        <v>13</v>
      </c>
      <c r="I18" s="12" t="s">
        <v>27</v>
      </c>
      <c r="J18" s="36"/>
      <c r="K18" s="34"/>
      <c r="L18" s="8"/>
    </row>
    <row r="19" spans="2:12" ht="12.75">
      <c r="B19" s="8"/>
      <c r="C19" s="165" t="s">
        <v>24</v>
      </c>
      <c r="D19" s="37">
        <v>1</v>
      </c>
      <c r="E19" s="38">
        <v>0</v>
      </c>
      <c r="F19" s="39">
        <v>0</v>
      </c>
      <c r="G19" s="39">
        <v>0</v>
      </c>
      <c r="H19" s="39">
        <v>1</v>
      </c>
      <c r="I19" s="40">
        <v>0</v>
      </c>
      <c r="J19" s="41">
        <v>1</v>
      </c>
      <c r="K19" s="166"/>
      <c r="L19" s="8"/>
    </row>
    <row r="20" spans="2:12" ht="12.75">
      <c r="B20" s="8"/>
      <c r="C20" s="165"/>
      <c r="D20" s="42">
        <v>2</v>
      </c>
      <c r="E20" s="43">
        <v>0</v>
      </c>
      <c r="F20" s="44">
        <v>1</v>
      </c>
      <c r="G20" s="44">
        <v>0</v>
      </c>
      <c r="H20" s="44">
        <v>0</v>
      </c>
      <c r="I20" s="45">
        <v>0</v>
      </c>
      <c r="J20" s="46">
        <v>1</v>
      </c>
      <c r="K20" s="166"/>
      <c r="L20" s="8"/>
    </row>
    <row r="21" spans="2:12" ht="12.75">
      <c r="B21" s="8"/>
      <c r="C21" s="165"/>
      <c r="D21" s="42">
        <v>3</v>
      </c>
      <c r="E21" s="43">
        <v>0</v>
      </c>
      <c r="F21" s="44">
        <v>0</v>
      </c>
      <c r="G21" s="44">
        <v>1</v>
      </c>
      <c r="H21" s="44">
        <v>0</v>
      </c>
      <c r="I21" s="45">
        <v>0</v>
      </c>
      <c r="J21" s="46">
        <v>1</v>
      </c>
      <c r="K21" s="166"/>
      <c r="L21" s="8"/>
    </row>
    <row r="22" spans="2:12" ht="12.75">
      <c r="B22" s="8"/>
      <c r="C22" s="165"/>
      <c r="D22" s="42">
        <v>4</v>
      </c>
      <c r="E22" s="43">
        <v>1</v>
      </c>
      <c r="F22" s="44">
        <v>0</v>
      </c>
      <c r="G22" s="44">
        <v>0</v>
      </c>
      <c r="H22" s="44">
        <v>0</v>
      </c>
      <c r="I22" s="45">
        <v>0</v>
      </c>
      <c r="J22" s="46">
        <v>1</v>
      </c>
      <c r="K22" s="166"/>
      <c r="L22" s="8"/>
    </row>
    <row r="23" spans="2:12" ht="13.5" thickBot="1">
      <c r="B23" s="8"/>
      <c r="C23" s="165"/>
      <c r="D23" s="47">
        <v>5</v>
      </c>
      <c r="E23" s="48">
        <v>0</v>
      </c>
      <c r="F23" s="49">
        <v>0</v>
      </c>
      <c r="G23" s="49">
        <v>0</v>
      </c>
      <c r="H23" s="49">
        <v>0</v>
      </c>
      <c r="I23" s="50">
        <v>0</v>
      </c>
      <c r="J23" s="51">
        <v>0</v>
      </c>
      <c r="K23" s="166"/>
      <c r="L23" s="8"/>
    </row>
    <row r="24" spans="2:12" ht="13.5" thickBot="1">
      <c r="B24" s="8"/>
      <c r="C24" s="34"/>
      <c r="D24" s="52"/>
      <c r="E24" s="53">
        <v>1</v>
      </c>
      <c r="F24" s="54">
        <v>1</v>
      </c>
      <c r="G24" s="54">
        <v>1</v>
      </c>
      <c r="H24" s="54">
        <v>1</v>
      </c>
      <c r="I24" s="55">
        <v>0</v>
      </c>
      <c r="J24" s="56"/>
      <c r="K24" s="34"/>
      <c r="L24" s="8"/>
    </row>
    <row r="25" spans="2:12" ht="13.5" thickBot="1">
      <c r="B25" s="8"/>
      <c r="C25" s="34"/>
      <c r="D25" s="34"/>
      <c r="E25" s="35"/>
      <c r="F25" s="35"/>
      <c r="G25" s="35"/>
      <c r="H25" s="35"/>
      <c r="I25" s="35"/>
      <c r="J25" s="34"/>
      <c r="K25" s="57" t="s">
        <v>15</v>
      </c>
      <c r="L25" s="14">
        <v>27</v>
      </c>
    </row>
    <row r="28" spans="1:11" ht="12.75">
      <c r="A28" s="18" t="s">
        <v>6</v>
      </c>
      <c r="B28" s="62" t="s">
        <v>57</v>
      </c>
      <c r="C28" s="8"/>
      <c r="D28" s="8"/>
      <c r="E28" s="8"/>
      <c r="F28" s="8"/>
      <c r="G28" s="8"/>
      <c r="H28" s="8"/>
      <c r="I28" s="8"/>
      <c r="J28" s="8"/>
      <c r="K28" s="8"/>
    </row>
    <row r="29" spans="2:11" ht="13.5" thickBot="1">
      <c r="B29" s="8"/>
      <c r="C29" s="7"/>
      <c r="D29" s="98"/>
      <c r="E29" s="8"/>
      <c r="F29" s="8"/>
      <c r="G29" s="8"/>
      <c r="H29" s="8"/>
      <c r="I29" s="8"/>
      <c r="J29" s="8"/>
      <c r="K29" s="8"/>
    </row>
    <row r="30" spans="2:11" ht="12.75">
      <c r="B30" s="8" t="s">
        <v>80</v>
      </c>
      <c r="C30" s="69"/>
      <c r="D30" s="70" t="s">
        <v>29</v>
      </c>
      <c r="E30" s="70" t="s">
        <v>30</v>
      </c>
      <c r="F30" s="70" t="s">
        <v>31</v>
      </c>
      <c r="G30" s="70" t="s">
        <v>32</v>
      </c>
      <c r="H30" s="71"/>
      <c r="I30" s="71"/>
      <c r="J30" s="70" t="s">
        <v>33</v>
      </c>
      <c r="K30" s="72" t="s">
        <v>34</v>
      </c>
    </row>
    <row r="31" spans="2:11" ht="13.5" thickBot="1">
      <c r="B31" s="8"/>
      <c r="C31" s="73" t="s">
        <v>24</v>
      </c>
      <c r="D31" s="74" t="s">
        <v>35</v>
      </c>
      <c r="E31" s="74" t="s">
        <v>36</v>
      </c>
      <c r="F31" s="75" t="s">
        <v>37</v>
      </c>
      <c r="G31" s="74" t="s">
        <v>38</v>
      </c>
      <c r="H31" s="74" t="s">
        <v>39</v>
      </c>
      <c r="I31" s="74" t="s">
        <v>40</v>
      </c>
      <c r="J31" s="74" t="s">
        <v>35</v>
      </c>
      <c r="K31" s="76" t="s">
        <v>41</v>
      </c>
    </row>
    <row r="32" spans="2:11" ht="12.75">
      <c r="B32" s="63"/>
      <c r="C32" s="24" t="s">
        <v>72</v>
      </c>
      <c r="D32" s="25">
        <v>3</v>
      </c>
      <c r="E32" s="25">
        <v>8</v>
      </c>
      <c r="F32" s="26"/>
      <c r="G32" s="146">
        <v>2.6666666666666665</v>
      </c>
      <c r="H32" s="147">
        <v>5</v>
      </c>
      <c r="I32" s="148" t="s">
        <v>61</v>
      </c>
      <c r="J32" s="147">
        <v>3</v>
      </c>
      <c r="K32" s="149">
        <v>0</v>
      </c>
    </row>
    <row r="33" spans="2:11" ht="12.75">
      <c r="B33" s="63"/>
      <c r="C33" s="27" t="s">
        <v>70</v>
      </c>
      <c r="D33" s="28">
        <v>6</v>
      </c>
      <c r="E33" s="28">
        <v>24</v>
      </c>
      <c r="F33" s="29"/>
      <c r="G33" s="138">
        <v>4</v>
      </c>
      <c r="H33" s="142">
        <v>18</v>
      </c>
      <c r="I33" s="143" t="s">
        <v>61</v>
      </c>
      <c r="J33" s="142">
        <v>9</v>
      </c>
      <c r="K33" s="144">
        <v>0</v>
      </c>
    </row>
    <row r="34" spans="2:11" ht="12.75">
      <c r="B34" s="63"/>
      <c r="C34" s="27" t="s">
        <v>73</v>
      </c>
      <c r="D34" s="28">
        <v>7</v>
      </c>
      <c r="E34" s="28">
        <v>6</v>
      </c>
      <c r="F34" s="29"/>
      <c r="G34" s="138">
        <v>0.8571428571428571</v>
      </c>
      <c r="H34" s="142">
        <v>-1</v>
      </c>
      <c r="I34" s="143" t="s">
        <v>61</v>
      </c>
      <c r="J34" s="142">
        <v>16</v>
      </c>
      <c r="K34" s="144">
        <v>10</v>
      </c>
    </row>
    <row r="35" spans="2:11" ht="12.75">
      <c r="B35" s="63"/>
      <c r="C35" s="27" t="s">
        <v>69</v>
      </c>
      <c r="D35" s="28">
        <v>12</v>
      </c>
      <c r="E35" s="28">
        <v>15</v>
      </c>
      <c r="F35" s="29"/>
      <c r="G35" s="138">
        <v>1.25</v>
      </c>
      <c r="H35" s="142">
        <v>3</v>
      </c>
      <c r="I35" s="143" t="s">
        <v>61</v>
      </c>
      <c r="J35" s="142">
        <v>28</v>
      </c>
      <c r="K35" s="144">
        <v>13</v>
      </c>
    </row>
    <row r="36" spans="2:11" ht="12.75">
      <c r="B36" s="63"/>
      <c r="C36" s="27" t="s">
        <v>71</v>
      </c>
      <c r="D36" s="28">
        <v>14</v>
      </c>
      <c r="E36" s="28">
        <v>20</v>
      </c>
      <c r="F36" s="29"/>
      <c r="G36" s="138">
        <v>1.4285714285714286</v>
      </c>
      <c r="H36" s="142">
        <v>6</v>
      </c>
      <c r="I36" s="143" t="s">
        <v>61</v>
      </c>
      <c r="J36" s="142">
        <v>42</v>
      </c>
      <c r="K36" s="144">
        <v>22</v>
      </c>
    </row>
    <row r="37" spans="2:11" ht="13.5" thickBot="1">
      <c r="B37" s="63"/>
      <c r="C37" s="30"/>
      <c r="D37" s="31"/>
      <c r="E37" s="31"/>
      <c r="F37" s="32"/>
      <c r="G37" s="150" t="s">
        <v>61</v>
      </c>
      <c r="H37" s="151" t="s">
        <v>61</v>
      </c>
      <c r="I37" s="152" t="s">
        <v>61</v>
      </c>
      <c r="J37" s="151" t="s">
        <v>61</v>
      </c>
      <c r="K37" s="153" t="s">
        <v>61</v>
      </c>
    </row>
    <row r="38" spans="2:11" ht="13.5" thickBot="1">
      <c r="B38" s="8"/>
      <c r="C38" s="89" t="s">
        <v>43</v>
      </c>
      <c r="D38" s="90">
        <v>42</v>
      </c>
      <c r="E38" s="90"/>
      <c r="F38" s="90">
        <v>0</v>
      </c>
      <c r="G38" s="90"/>
      <c r="H38" s="90">
        <v>31</v>
      </c>
      <c r="I38" s="90"/>
      <c r="J38" s="90">
        <v>98</v>
      </c>
      <c r="K38" s="91">
        <v>45</v>
      </c>
    </row>
    <row r="39" spans="2:11" ht="13.5" thickBot="1">
      <c r="B39" s="8"/>
      <c r="C39" s="92"/>
      <c r="D39" s="92"/>
      <c r="E39" s="8"/>
      <c r="F39" s="8"/>
      <c r="G39" s="8"/>
      <c r="H39" s="8"/>
      <c r="I39" s="92"/>
      <c r="J39" s="94"/>
      <c r="K39" s="92"/>
    </row>
    <row r="40" spans="2:11" ht="13.5" thickBot="1">
      <c r="B40" s="8"/>
      <c r="C40" s="9" t="s">
        <v>59</v>
      </c>
      <c r="D40" s="64"/>
      <c r="E40" s="65"/>
      <c r="F40" s="99" t="s">
        <v>63</v>
      </c>
      <c r="G40" s="8"/>
      <c r="H40" s="8"/>
      <c r="I40" s="92"/>
      <c r="J40" s="94"/>
      <c r="K40" s="92"/>
    </row>
    <row r="41" spans="2:11" ht="12.75">
      <c r="B41" s="8"/>
      <c r="C41" s="67" t="s">
        <v>44</v>
      </c>
      <c r="D41" s="95"/>
      <c r="E41" s="95"/>
      <c r="F41" s="93">
        <v>19.6</v>
      </c>
      <c r="G41" s="8"/>
      <c r="H41" s="8"/>
      <c r="I41" s="92"/>
      <c r="J41" s="92"/>
      <c r="K41" s="92"/>
    </row>
    <row r="42" spans="2:11" ht="12.75">
      <c r="B42" s="8"/>
      <c r="C42" s="67" t="s">
        <v>60</v>
      </c>
      <c r="D42" s="95"/>
      <c r="E42" s="92"/>
      <c r="F42" s="96">
        <v>9</v>
      </c>
      <c r="G42" s="8"/>
      <c r="H42" s="8"/>
      <c r="I42" s="8"/>
      <c r="J42" s="8"/>
      <c r="K42" s="8"/>
    </row>
    <row r="43" spans="2:11" ht="13.5" thickBot="1">
      <c r="B43" s="8"/>
      <c r="C43" s="68" t="s">
        <v>45</v>
      </c>
      <c r="D43" s="75"/>
      <c r="E43" s="75"/>
      <c r="F43" s="97">
        <v>2.3333333333333335</v>
      </c>
      <c r="G43" s="8"/>
      <c r="H43" s="8"/>
      <c r="I43" s="8"/>
      <c r="J43" s="8"/>
      <c r="K43" s="8"/>
    </row>
    <row r="44" spans="2:11" ht="12.75">
      <c r="B44" s="8"/>
      <c r="C44" s="139"/>
      <c r="D44" s="95"/>
      <c r="E44" s="95"/>
      <c r="F44" s="82"/>
      <c r="G44" s="8"/>
      <c r="H44" s="8"/>
      <c r="I44" s="8"/>
      <c r="J44" s="8"/>
      <c r="K44" s="8"/>
    </row>
    <row r="45" ht="13.5" thickBot="1"/>
    <row r="46" spans="2:11" ht="12.75">
      <c r="B46" t="s">
        <v>81</v>
      </c>
      <c r="C46" s="69"/>
      <c r="D46" s="70" t="s">
        <v>29</v>
      </c>
      <c r="E46" s="70" t="s">
        <v>30</v>
      </c>
      <c r="F46" s="70" t="s">
        <v>31</v>
      </c>
      <c r="G46" s="70" t="s">
        <v>32</v>
      </c>
      <c r="H46" s="71"/>
      <c r="I46" s="71"/>
      <c r="J46" s="70" t="s">
        <v>33</v>
      </c>
      <c r="K46" s="72" t="s">
        <v>34</v>
      </c>
    </row>
    <row r="47" spans="3:11" ht="13.5" thickBot="1">
      <c r="C47" s="73" t="s">
        <v>24</v>
      </c>
      <c r="D47" s="74" t="s">
        <v>35</v>
      </c>
      <c r="E47" s="74" t="s">
        <v>36</v>
      </c>
      <c r="F47" s="75" t="s">
        <v>37</v>
      </c>
      <c r="G47" s="74" t="s">
        <v>38</v>
      </c>
      <c r="H47" s="74" t="s">
        <v>39</v>
      </c>
      <c r="I47" s="74" t="s">
        <v>40</v>
      </c>
      <c r="J47" s="74" t="s">
        <v>35</v>
      </c>
      <c r="K47" s="76" t="s">
        <v>41</v>
      </c>
    </row>
    <row r="48" spans="3:11" ht="12.75">
      <c r="C48" s="24" t="s">
        <v>73</v>
      </c>
      <c r="D48" s="25">
        <v>7</v>
      </c>
      <c r="E48" s="25">
        <v>6</v>
      </c>
      <c r="F48" s="26"/>
      <c r="G48" s="146">
        <v>0.8571428571428571</v>
      </c>
      <c r="H48" s="147">
        <v>-1</v>
      </c>
      <c r="I48" s="148" t="s">
        <v>61</v>
      </c>
      <c r="J48" s="147">
        <v>7</v>
      </c>
      <c r="K48" s="149">
        <v>1</v>
      </c>
    </row>
    <row r="49" spans="3:11" ht="12.75">
      <c r="C49" s="27" t="s">
        <v>72</v>
      </c>
      <c r="D49" s="28">
        <v>3</v>
      </c>
      <c r="E49" s="28">
        <v>8</v>
      </c>
      <c r="F49" s="29"/>
      <c r="G49" s="138">
        <v>2.6666666666666665</v>
      </c>
      <c r="H49" s="142">
        <v>5</v>
      </c>
      <c r="I49" s="143" t="s">
        <v>61</v>
      </c>
      <c r="J49" s="142">
        <v>10</v>
      </c>
      <c r="K49" s="144">
        <v>2</v>
      </c>
    </row>
    <row r="50" spans="3:11" ht="12.75">
      <c r="C50" s="27" t="s">
        <v>69</v>
      </c>
      <c r="D50" s="28">
        <v>12</v>
      </c>
      <c r="E50" s="28">
        <v>15</v>
      </c>
      <c r="F50" s="29"/>
      <c r="G50" s="138">
        <v>1.25</v>
      </c>
      <c r="H50" s="142">
        <v>3</v>
      </c>
      <c r="I50" s="143" t="s">
        <v>61</v>
      </c>
      <c r="J50" s="142">
        <v>22</v>
      </c>
      <c r="K50" s="144">
        <v>7</v>
      </c>
    </row>
    <row r="51" spans="3:11" ht="12.75">
      <c r="C51" s="27" t="s">
        <v>71</v>
      </c>
      <c r="D51" s="28">
        <v>14</v>
      </c>
      <c r="E51" s="28">
        <v>20</v>
      </c>
      <c r="F51" s="29"/>
      <c r="G51" s="138">
        <v>1.4285714285714286</v>
      </c>
      <c r="H51" s="142">
        <v>6</v>
      </c>
      <c r="I51" s="143" t="s">
        <v>61</v>
      </c>
      <c r="J51" s="142">
        <v>36</v>
      </c>
      <c r="K51" s="144">
        <v>16</v>
      </c>
    </row>
    <row r="52" spans="3:11" ht="12.75">
      <c r="C52" s="27" t="s">
        <v>70</v>
      </c>
      <c r="D52" s="28">
        <v>6</v>
      </c>
      <c r="E52" s="28">
        <v>24</v>
      </c>
      <c r="F52" s="29"/>
      <c r="G52" s="138">
        <v>4</v>
      </c>
      <c r="H52" s="142">
        <v>18</v>
      </c>
      <c r="I52" s="143" t="s">
        <v>61</v>
      </c>
      <c r="J52" s="142">
        <v>42</v>
      </c>
      <c r="K52" s="144">
        <v>18</v>
      </c>
    </row>
    <row r="53" spans="3:11" ht="13.5" thickBot="1">
      <c r="C53" s="30"/>
      <c r="D53" s="31"/>
      <c r="E53" s="31"/>
      <c r="F53" s="32"/>
      <c r="G53" s="150" t="s">
        <v>61</v>
      </c>
      <c r="H53" s="151" t="s">
        <v>61</v>
      </c>
      <c r="I53" s="152" t="s">
        <v>61</v>
      </c>
      <c r="J53" s="151" t="s">
        <v>61</v>
      </c>
      <c r="K53" s="153" t="s">
        <v>61</v>
      </c>
    </row>
    <row r="54" spans="3:11" ht="13.5" thickBot="1">
      <c r="C54" s="89" t="s">
        <v>43</v>
      </c>
      <c r="D54" s="90">
        <v>42</v>
      </c>
      <c r="E54" s="90"/>
      <c r="F54" s="90">
        <v>0</v>
      </c>
      <c r="G54" s="90"/>
      <c r="H54" s="90">
        <v>31</v>
      </c>
      <c r="I54" s="90"/>
      <c r="J54" s="90">
        <v>117</v>
      </c>
      <c r="K54" s="91">
        <v>44</v>
      </c>
    </row>
    <row r="55" spans="3:11" ht="13.5" thickBot="1">
      <c r="C55" s="92"/>
      <c r="D55" s="92"/>
      <c r="E55" s="8"/>
      <c r="F55" s="8"/>
      <c r="G55" s="8"/>
      <c r="H55" s="8"/>
      <c r="I55" s="92"/>
      <c r="J55" s="94"/>
      <c r="K55" s="92"/>
    </row>
    <row r="56" spans="3:11" ht="13.5" thickBot="1">
      <c r="C56" s="9" t="s">
        <v>59</v>
      </c>
      <c r="D56" s="64"/>
      <c r="E56" s="65"/>
      <c r="F56" s="99" t="s">
        <v>64</v>
      </c>
      <c r="G56" s="8"/>
      <c r="H56" s="8"/>
      <c r="I56" s="92"/>
      <c r="J56" s="94"/>
      <c r="K56" s="92"/>
    </row>
    <row r="57" spans="3:11" ht="12.75">
      <c r="C57" s="67" t="s">
        <v>44</v>
      </c>
      <c r="D57" s="95"/>
      <c r="E57" s="95"/>
      <c r="F57" s="93">
        <v>23.4</v>
      </c>
      <c r="G57" s="8"/>
      <c r="H57" s="8"/>
      <c r="I57" s="92"/>
      <c r="J57" s="92"/>
      <c r="K57" s="92"/>
    </row>
    <row r="58" spans="3:11" ht="12.75">
      <c r="C58" s="67" t="s">
        <v>60</v>
      </c>
      <c r="D58" s="95"/>
      <c r="E58" s="92"/>
      <c r="F58" s="96">
        <v>8.8</v>
      </c>
      <c r="G58" s="8"/>
      <c r="H58" s="8"/>
      <c r="I58" s="8"/>
      <c r="J58" s="8"/>
      <c r="K58" s="8"/>
    </row>
    <row r="59" spans="3:11" ht="13.5" thickBot="1">
      <c r="C59" s="68" t="s">
        <v>45</v>
      </c>
      <c r="D59" s="75"/>
      <c r="E59" s="75"/>
      <c r="F59" s="97">
        <v>2.7857142857142856</v>
      </c>
      <c r="G59" s="8"/>
      <c r="H59" s="8"/>
      <c r="I59" s="8"/>
      <c r="J59" s="8"/>
      <c r="K59" s="8"/>
    </row>
    <row r="60" spans="3:11" ht="12.75">
      <c r="C60" s="139"/>
      <c r="D60" s="95"/>
      <c r="E60" s="95"/>
      <c r="F60" s="82"/>
      <c r="G60" s="8"/>
      <c r="H60" s="8"/>
      <c r="I60" s="8"/>
      <c r="J60" s="8"/>
      <c r="K60" s="8"/>
    </row>
    <row r="61" spans="3:11" ht="13.5" thickBot="1">
      <c r="C61" s="139"/>
      <c r="D61" s="95"/>
      <c r="E61" s="95"/>
      <c r="F61" s="82"/>
      <c r="G61" s="8"/>
      <c r="H61" s="8"/>
      <c r="I61" s="8"/>
      <c r="J61" s="8"/>
      <c r="K61" s="8"/>
    </row>
    <row r="62" spans="2:12" ht="13.5" thickBot="1">
      <c r="B62" t="s">
        <v>82</v>
      </c>
      <c r="C62" s="8"/>
      <c r="D62" s="8"/>
      <c r="E62" s="8"/>
      <c r="F62" s="13" t="s">
        <v>78</v>
      </c>
      <c r="G62" s="140">
        <v>0</v>
      </c>
      <c r="H62" s="8"/>
      <c r="I62" s="8"/>
      <c r="J62" s="8"/>
      <c r="K62" s="8"/>
      <c r="L62" s="8"/>
    </row>
    <row r="63" spans="3:12" ht="12.75">
      <c r="C63" s="69"/>
      <c r="D63" s="70" t="s">
        <v>29</v>
      </c>
      <c r="E63" s="70" t="s">
        <v>30</v>
      </c>
      <c r="F63" s="70" t="s">
        <v>31</v>
      </c>
      <c r="G63" s="71" t="s">
        <v>65</v>
      </c>
      <c r="H63" s="70" t="s">
        <v>32</v>
      </c>
      <c r="I63" s="71"/>
      <c r="J63" s="71"/>
      <c r="K63" s="70" t="s">
        <v>33</v>
      </c>
      <c r="L63" s="72" t="s">
        <v>34</v>
      </c>
    </row>
    <row r="64" spans="3:12" ht="13.5" thickBot="1">
      <c r="C64" s="73" t="s">
        <v>24</v>
      </c>
      <c r="D64" s="74" t="s">
        <v>35</v>
      </c>
      <c r="E64" s="74" t="s">
        <v>36</v>
      </c>
      <c r="F64" s="75" t="s">
        <v>37</v>
      </c>
      <c r="G64" s="75" t="s">
        <v>77</v>
      </c>
      <c r="H64" s="74" t="s">
        <v>38</v>
      </c>
      <c r="I64" s="74" t="s">
        <v>39</v>
      </c>
      <c r="J64" s="74" t="s">
        <v>40</v>
      </c>
      <c r="K64" s="74" t="s">
        <v>35</v>
      </c>
      <c r="L64" s="76" t="s">
        <v>41</v>
      </c>
    </row>
    <row r="65" spans="3:12" ht="12.75">
      <c r="C65" s="24" t="s">
        <v>69</v>
      </c>
      <c r="D65" s="25">
        <v>12</v>
      </c>
      <c r="E65" s="25">
        <v>15</v>
      </c>
      <c r="F65" s="25"/>
      <c r="G65" s="26"/>
      <c r="H65" s="138">
        <v>1.25</v>
      </c>
      <c r="I65" s="142">
        <v>3</v>
      </c>
      <c r="J65" s="143" t="s">
        <v>61</v>
      </c>
      <c r="K65" s="142">
        <v>12</v>
      </c>
      <c r="L65" s="144">
        <v>0</v>
      </c>
    </row>
    <row r="66" spans="3:12" ht="12.75">
      <c r="C66" s="27" t="s">
        <v>70</v>
      </c>
      <c r="D66" s="28">
        <v>6</v>
      </c>
      <c r="E66" s="28">
        <v>24</v>
      </c>
      <c r="F66" s="28"/>
      <c r="G66" s="29"/>
      <c r="H66" s="138">
        <v>4</v>
      </c>
      <c r="I66" s="142">
        <v>18</v>
      </c>
      <c r="J66" s="143" t="s">
        <v>61</v>
      </c>
      <c r="K66" s="142">
        <v>18</v>
      </c>
      <c r="L66" s="144">
        <v>0</v>
      </c>
    </row>
    <row r="67" spans="3:12" ht="12.75">
      <c r="C67" s="27" t="s">
        <v>71</v>
      </c>
      <c r="D67" s="28">
        <v>14</v>
      </c>
      <c r="E67" s="28">
        <v>20</v>
      </c>
      <c r="F67" s="28"/>
      <c r="G67" s="29"/>
      <c r="H67" s="138">
        <v>1.4285714285714286</v>
      </c>
      <c r="I67" s="142">
        <v>6</v>
      </c>
      <c r="J67" s="143" t="s">
        <v>61</v>
      </c>
      <c r="K67" s="142">
        <v>32</v>
      </c>
      <c r="L67" s="144">
        <v>12</v>
      </c>
    </row>
    <row r="68" spans="3:12" ht="12.75">
      <c r="C68" s="27" t="s">
        <v>72</v>
      </c>
      <c r="D68" s="28">
        <v>3</v>
      </c>
      <c r="E68" s="28">
        <v>8</v>
      </c>
      <c r="F68" s="28"/>
      <c r="G68" s="29"/>
      <c r="H68" s="138">
        <v>2.6666666666666665</v>
      </c>
      <c r="I68" s="142">
        <v>5</v>
      </c>
      <c r="J68" s="143" t="s">
        <v>61</v>
      </c>
      <c r="K68" s="142">
        <v>35</v>
      </c>
      <c r="L68" s="144">
        <v>27</v>
      </c>
    </row>
    <row r="69" spans="3:12" ht="12.75">
      <c r="C69" s="27" t="s">
        <v>73</v>
      </c>
      <c r="D69" s="28">
        <v>7</v>
      </c>
      <c r="E69" s="28">
        <v>6</v>
      </c>
      <c r="F69" s="28"/>
      <c r="G69" s="29"/>
      <c r="H69" s="138">
        <v>0.8571428571428571</v>
      </c>
      <c r="I69" s="142">
        <v>-1</v>
      </c>
      <c r="J69" s="143" t="s">
        <v>61</v>
      </c>
      <c r="K69" s="142">
        <v>42</v>
      </c>
      <c r="L69" s="144">
        <v>36</v>
      </c>
    </row>
    <row r="70" spans="3:12" ht="13.5" thickBot="1">
      <c r="C70" s="30"/>
      <c r="D70" s="31"/>
      <c r="E70" s="31"/>
      <c r="F70" s="31"/>
      <c r="G70" s="32"/>
      <c r="H70" s="138" t="s">
        <v>61</v>
      </c>
      <c r="I70" s="82" t="s">
        <v>61</v>
      </c>
      <c r="J70" s="83" t="s">
        <v>61</v>
      </c>
      <c r="K70" s="82" t="s">
        <v>61</v>
      </c>
      <c r="L70" s="84" t="s">
        <v>61</v>
      </c>
    </row>
    <row r="71" spans="3:12" ht="13.5" thickBot="1">
      <c r="C71" s="89" t="s">
        <v>43</v>
      </c>
      <c r="D71" s="90">
        <v>42</v>
      </c>
      <c r="E71" s="90"/>
      <c r="F71" s="90">
        <v>0</v>
      </c>
      <c r="G71" s="64"/>
      <c r="H71" s="90"/>
      <c r="I71" s="90">
        <v>31</v>
      </c>
      <c r="J71" s="90"/>
      <c r="K71" s="90">
        <v>139</v>
      </c>
      <c r="L71" s="91">
        <v>75</v>
      </c>
    </row>
    <row r="72" spans="3:11" ht="13.5" thickBot="1">
      <c r="C72" s="139"/>
      <c r="D72" s="95"/>
      <c r="E72" s="95"/>
      <c r="F72" s="82"/>
      <c r="G72" s="8"/>
      <c r="H72" s="8"/>
      <c r="I72" s="8"/>
      <c r="J72" s="8"/>
      <c r="K72" s="8"/>
    </row>
    <row r="73" spans="3:12" ht="13.5" thickBot="1">
      <c r="C73" s="8"/>
      <c r="D73" s="8"/>
      <c r="E73" s="8"/>
      <c r="F73" s="13" t="s">
        <v>78</v>
      </c>
      <c r="G73" s="140">
        <v>7</v>
      </c>
      <c r="H73" s="8"/>
      <c r="I73" s="8"/>
      <c r="J73" s="8"/>
      <c r="K73" s="8"/>
      <c r="L73" s="8"/>
    </row>
    <row r="74" spans="3:12" ht="12.75">
      <c r="C74" s="69"/>
      <c r="D74" s="70" t="s">
        <v>29</v>
      </c>
      <c r="E74" s="70" t="s">
        <v>30</v>
      </c>
      <c r="F74" s="70" t="s">
        <v>31</v>
      </c>
      <c r="G74" s="71" t="s">
        <v>65</v>
      </c>
      <c r="H74" s="70" t="s">
        <v>32</v>
      </c>
      <c r="I74" s="71"/>
      <c r="J74" s="71"/>
      <c r="K74" s="70" t="s">
        <v>33</v>
      </c>
      <c r="L74" s="72" t="s">
        <v>34</v>
      </c>
    </row>
    <row r="75" spans="3:12" ht="13.5" thickBot="1">
      <c r="C75" s="73" t="s">
        <v>24</v>
      </c>
      <c r="D75" s="74" t="s">
        <v>35</v>
      </c>
      <c r="E75" s="74" t="s">
        <v>36</v>
      </c>
      <c r="F75" s="75" t="s">
        <v>37</v>
      </c>
      <c r="G75" s="75" t="s">
        <v>77</v>
      </c>
      <c r="H75" s="74" t="s">
        <v>38</v>
      </c>
      <c r="I75" s="74" t="s">
        <v>39</v>
      </c>
      <c r="J75" s="74" t="s">
        <v>40</v>
      </c>
      <c r="K75" s="74" t="s">
        <v>35</v>
      </c>
      <c r="L75" s="76" t="s">
        <v>41</v>
      </c>
    </row>
    <row r="76" spans="3:12" ht="12.75">
      <c r="C76" s="24" t="s">
        <v>69</v>
      </c>
      <c r="D76" s="25">
        <v>12</v>
      </c>
      <c r="E76" s="25">
        <v>15</v>
      </c>
      <c r="F76" s="25"/>
      <c r="G76" s="26"/>
      <c r="H76" s="138">
        <v>0.6666666666666666</v>
      </c>
      <c r="I76" s="142">
        <v>3</v>
      </c>
      <c r="J76" s="143" t="s">
        <v>61</v>
      </c>
      <c r="K76" s="142">
        <v>12</v>
      </c>
      <c r="L76" s="144">
        <v>0</v>
      </c>
    </row>
    <row r="77" spans="3:12" ht="12.75">
      <c r="C77" s="27" t="s">
        <v>70</v>
      </c>
      <c r="D77" s="28">
        <v>6</v>
      </c>
      <c r="E77" s="28">
        <v>24</v>
      </c>
      <c r="F77" s="28"/>
      <c r="G77" s="29"/>
      <c r="H77" s="138">
        <v>2.8333333333333335</v>
      </c>
      <c r="I77" s="142">
        <v>18</v>
      </c>
      <c r="J77" s="143" t="s">
        <v>61</v>
      </c>
      <c r="K77" s="142">
        <v>18</v>
      </c>
      <c r="L77" s="144">
        <v>0</v>
      </c>
    </row>
    <row r="78" spans="3:12" ht="12.75">
      <c r="C78" s="27" t="s">
        <v>71</v>
      </c>
      <c r="D78" s="28">
        <v>14</v>
      </c>
      <c r="E78" s="28">
        <v>20</v>
      </c>
      <c r="F78" s="28"/>
      <c r="G78" s="29"/>
      <c r="H78" s="138">
        <v>0.9285714285714286</v>
      </c>
      <c r="I78" s="142">
        <v>6</v>
      </c>
      <c r="J78" s="143" t="s">
        <v>61</v>
      </c>
      <c r="K78" s="142">
        <v>32</v>
      </c>
      <c r="L78" s="144">
        <v>12</v>
      </c>
    </row>
    <row r="79" spans="3:12" ht="12.75">
      <c r="C79" s="27" t="s">
        <v>72</v>
      </c>
      <c r="D79" s="28">
        <v>3</v>
      </c>
      <c r="E79" s="28">
        <v>8</v>
      </c>
      <c r="F79" s="28"/>
      <c r="G79" s="29"/>
      <c r="H79" s="138">
        <v>0.3333333333333333</v>
      </c>
      <c r="I79" s="142">
        <v>5</v>
      </c>
      <c r="J79" s="143" t="s">
        <v>61</v>
      </c>
      <c r="K79" s="142">
        <v>35</v>
      </c>
      <c r="L79" s="144">
        <v>27</v>
      </c>
    </row>
    <row r="80" spans="3:12" ht="12.75">
      <c r="C80" s="27" t="s">
        <v>73</v>
      </c>
      <c r="D80" s="28">
        <v>7</v>
      </c>
      <c r="E80" s="28">
        <v>6</v>
      </c>
      <c r="F80" s="28"/>
      <c r="G80" s="29">
        <v>1</v>
      </c>
      <c r="H80" s="138" t="s">
        <v>61</v>
      </c>
      <c r="I80" s="142">
        <v>-1</v>
      </c>
      <c r="J80" s="143" t="s">
        <v>61</v>
      </c>
      <c r="K80" s="142">
        <v>42</v>
      </c>
      <c r="L80" s="144">
        <v>36</v>
      </c>
    </row>
    <row r="81" spans="3:12" ht="13.5" thickBot="1">
      <c r="C81" s="30"/>
      <c r="D81" s="31"/>
      <c r="E81" s="31"/>
      <c r="F81" s="31"/>
      <c r="G81" s="32"/>
      <c r="H81" s="138" t="s">
        <v>61</v>
      </c>
      <c r="I81" s="142" t="s">
        <v>61</v>
      </c>
      <c r="J81" s="143" t="s">
        <v>61</v>
      </c>
      <c r="K81" s="142" t="s">
        <v>61</v>
      </c>
      <c r="L81" s="144" t="s">
        <v>61</v>
      </c>
    </row>
    <row r="82" spans="3:12" ht="13.5" thickBot="1">
      <c r="C82" s="89" t="s">
        <v>43</v>
      </c>
      <c r="D82" s="90">
        <v>42</v>
      </c>
      <c r="E82" s="90"/>
      <c r="F82" s="90">
        <v>0</v>
      </c>
      <c r="G82" s="64"/>
      <c r="H82" s="154"/>
      <c r="I82" s="154">
        <v>31</v>
      </c>
      <c r="J82" s="154"/>
      <c r="K82" s="154">
        <v>139</v>
      </c>
      <c r="L82" s="155">
        <v>75</v>
      </c>
    </row>
    <row r="83" spans="3:12" ht="13.5" thickBot="1">
      <c r="C83" s="139"/>
      <c r="D83" s="95"/>
      <c r="E83" s="95"/>
      <c r="F83" s="82"/>
      <c r="G83" s="8"/>
      <c r="H83" s="156"/>
      <c r="I83" s="156"/>
      <c r="J83" s="156"/>
      <c r="K83" s="156"/>
      <c r="L83" s="157"/>
    </row>
    <row r="84" spans="3:12" ht="13.5" thickBot="1">
      <c r="C84" s="8"/>
      <c r="D84" s="8"/>
      <c r="E84" s="8"/>
      <c r="F84" s="13" t="s">
        <v>78</v>
      </c>
      <c r="G84" s="140">
        <v>10</v>
      </c>
      <c r="H84" s="156"/>
      <c r="I84" s="156"/>
      <c r="J84" s="156"/>
      <c r="K84" s="156"/>
      <c r="L84" s="156"/>
    </row>
    <row r="85" spans="3:12" ht="12.75">
      <c r="C85" s="69"/>
      <c r="D85" s="70" t="s">
        <v>29</v>
      </c>
      <c r="E85" s="70" t="s">
        <v>30</v>
      </c>
      <c r="F85" s="70" t="s">
        <v>31</v>
      </c>
      <c r="G85" s="71" t="s">
        <v>65</v>
      </c>
      <c r="H85" s="148" t="s">
        <v>32</v>
      </c>
      <c r="I85" s="147"/>
      <c r="J85" s="147"/>
      <c r="K85" s="148" t="s">
        <v>33</v>
      </c>
      <c r="L85" s="158" t="s">
        <v>34</v>
      </c>
    </row>
    <row r="86" spans="3:12" ht="13.5" thickBot="1">
      <c r="C86" s="73" t="s">
        <v>24</v>
      </c>
      <c r="D86" s="74" t="s">
        <v>35</v>
      </c>
      <c r="E86" s="74" t="s">
        <v>36</v>
      </c>
      <c r="F86" s="75" t="s">
        <v>37</v>
      </c>
      <c r="G86" s="75" t="s">
        <v>77</v>
      </c>
      <c r="H86" s="152" t="s">
        <v>38</v>
      </c>
      <c r="I86" s="152" t="s">
        <v>39</v>
      </c>
      <c r="J86" s="152" t="s">
        <v>40</v>
      </c>
      <c r="K86" s="152" t="s">
        <v>35</v>
      </c>
      <c r="L86" s="159" t="s">
        <v>41</v>
      </c>
    </row>
    <row r="87" spans="3:12" ht="12.75">
      <c r="C87" s="24" t="s">
        <v>69</v>
      </c>
      <c r="D87" s="25">
        <v>12</v>
      </c>
      <c r="E87" s="25">
        <v>15</v>
      </c>
      <c r="F87" s="25"/>
      <c r="G87" s="26"/>
      <c r="H87" s="138">
        <v>0.4166666666666667</v>
      </c>
      <c r="I87" s="142">
        <v>3</v>
      </c>
      <c r="J87" s="143" t="s">
        <v>61</v>
      </c>
      <c r="K87" s="142">
        <v>12</v>
      </c>
      <c r="L87" s="144">
        <v>0</v>
      </c>
    </row>
    <row r="88" spans="3:12" ht="12.75">
      <c r="C88" s="27" t="s">
        <v>70</v>
      </c>
      <c r="D88" s="28">
        <v>6</v>
      </c>
      <c r="E88" s="28">
        <v>24</v>
      </c>
      <c r="F88" s="28"/>
      <c r="G88" s="29"/>
      <c r="H88" s="138">
        <v>2.3333333333333335</v>
      </c>
      <c r="I88" s="142">
        <v>18</v>
      </c>
      <c r="J88" s="143" t="s">
        <v>61</v>
      </c>
      <c r="K88" s="142">
        <v>18</v>
      </c>
      <c r="L88" s="144">
        <v>0</v>
      </c>
    </row>
    <row r="89" spans="3:12" ht="12.75">
      <c r="C89" s="27" t="s">
        <v>71</v>
      </c>
      <c r="D89" s="28">
        <v>14</v>
      </c>
      <c r="E89" s="28">
        <v>20</v>
      </c>
      <c r="F89" s="28"/>
      <c r="G89" s="29"/>
      <c r="H89" s="138">
        <v>0.7142857142857143</v>
      </c>
      <c r="I89" s="142">
        <v>6</v>
      </c>
      <c r="J89" s="143" t="s">
        <v>61</v>
      </c>
      <c r="K89" s="142">
        <v>32</v>
      </c>
      <c r="L89" s="144">
        <v>12</v>
      </c>
    </row>
    <row r="90" spans="3:12" ht="12.75">
      <c r="C90" s="27" t="s">
        <v>72</v>
      </c>
      <c r="D90" s="28">
        <v>3</v>
      </c>
      <c r="E90" s="28">
        <v>8</v>
      </c>
      <c r="F90" s="28"/>
      <c r="G90" s="29">
        <v>2</v>
      </c>
      <c r="H90" s="138" t="s">
        <v>61</v>
      </c>
      <c r="I90" s="142">
        <v>5</v>
      </c>
      <c r="J90" s="143" t="s">
        <v>61</v>
      </c>
      <c r="K90" s="142">
        <v>35</v>
      </c>
      <c r="L90" s="144">
        <v>27</v>
      </c>
    </row>
    <row r="91" spans="3:12" ht="12.75">
      <c r="C91" s="27" t="s">
        <v>73</v>
      </c>
      <c r="D91" s="28">
        <v>7</v>
      </c>
      <c r="E91" s="28">
        <v>6</v>
      </c>
      <c r="F91" s="28"/>
      <c r="G91" s="29">
        <v>1</v>
      </c>
      <c r="H91" s="138" t="s">
        <v>61</v>
      </c>
      <c r="I91" s="142">
        <v>-1</v>
      </c>
      <c r="J91" s="143" t="s">
        <v>61</v>
      </c>
      <c r="K91" s="142">
        <v>42</v>
      </c>
      <c r="L91" s="144">
        <v>36</v>
      </c>
    </row>
    <row r="92" spans="3:12" ht="13.5" thickBot="1">
      <c r="C92" s="30"/>
      <c r="D92" s="31"/>
      <c r="E92" s="31"/>
      <c r="F92" s="31"/>
      <c r="G92" s="32"/>
      <c r="H92" s="138" t="s">
        <v>61</v>
      </c>
      <c r="I92" s="142" t="s">
        <v>61</v>
      </c>
      <c r="J92" s="143" t="s">
        <v>61</v>
      </c>
      <c r="K92" s="142" t="s">
        <v>61</v>
      </c>
      <c r="L92" s="144" t="s">
        <v>61</v>
      </c>
    </row>
    <row r="93" spans="3:12" ht="13.5" thickBot="1">
      <c r="C93" s="89" t="s">
        <v>43</v>
      </c>
      <c r="D93" s="90">
        <v>42</v>
      </c>
      <c r="E93" s="90"/>
      <c r="F93" s="90">
        <v>0</v>
      </c>
      <c r="G93" s="64"/>
      <c r="H93" s="90"/>
      <c r="I93" s="90">
        <v>31</v>
      </c>
      <c r="J93" s="90"/>
      <c r="K93" s="90">
        <v>139</v>
      </c>
      <c r="L93" s="91">
        <v>75</v>
      </c>
    </row>
    <row r="94" spans="3:11" ht="13.5" thickBot="1">
      <c r="C94" s="139"/>
      <c r="D94" s="95"/>
      <c r="E94" s="95"/>
      <c r="F94" s="82"/>
      <c r="G94" s="8"/>
      <c r="H94" s="8"/>
      <c r="I94" s="8"/>
      <c r="J94" s="8"/>
      <c r="K94" s="8"/>
    </row>
    <row r="95" spans="3:12" ht="13.5" thickBot="1">
      <c r="C95" s="8"/>
      <c r="D95" s="8"/>
      <c r="E95" s="8"/>
      <c r="F95" s="13" t="s">
        <v>78</v>
      </c>
      <c r="G95" s="140">
        <v>22</v>
      </c>
      <c r="H95" s="8"/>
      <c r="I95" s="8"/>
      <c r="J95" s="8"/>
      <c r="K95" s="8"/>
      <c r="L95" s="8"/>
    </row>
    <row r="96" spans="3:12" ht="12.75">
      <c r="C96" s="69"/>
      <c r="D96" s="70" t="s">
        <v>29</v>
      </c>
      <c r="E96" s="70" t="s">
        <v>30</v>
      </c>
      <c r="F96" s="70" t="s">
        <v>31</v>
      </c>
      <c r="G96" s="71" t="s">
        <v>65</v>
      </c>
      <c r="H96" s="70" t="s">
        <v>32</v>
      </c>
      <c r="I96" s="71"/>
      <c r="J96" s="71"/>
      <c r="K96" s="70" t="s">
        <v>33</v>
      </c>
      <c r="L96" s="72" t="s">
        <v>34</v>
      </c>
    </row>
    <row r="97" spans="3:12" ht="13.5" thickBot="1">
      <c r="C97" s="73" t="s">
        <v>24</v>
      </c>
      <c r="D97" s="74" t="s">
        <v>35</v>
      </c>
      <c r="E97" s="74" t="s">
        <v>36</v>
      </c>
      <c r="F97" s="75" t="s">
        <v>37</v>
      </c>
      <c r="G97" s="75" t="s">
        <v>77</v>
      </c>
      <c r="H97" s="74" t="s">
        <v>38</v>
      </c>
      <c r="I97" s="74" t="s">
        <v>39</v>
      </c>
      <c r="J97" s="74" t="s">
        <v>40</v>
      </c>
      <c r="K97" s="74" t="s">
        <v>35</v>
      </c>
      <c r="L97" s="76" t="s">
        <v>41</v>
      </c>
    </row>
    <row r="98" spans="3:12" ht="12.75">
      <c r="C98" s="24" t="s">
        <v>69</v>
      </c>
      <c r="D98" s="25">
        <v>12</v>
      </c>
      <c r="E98" s="25">
        <v>15</v>
      </c>
      <c r="F98" s="25"/>
      <c r="G98" s="26">
        <v>3</v>
      </c>
      <c r="H98" s="138" t="s">
        <v>61</v>
      </c>
      <c r="I98" s="142">
        <v>3</v>
      </c>
      <c r="J98" s="143" t="s">
        <v>61</v>
      </c>
      <c r="K98" s="142">
        <v>12</v>
      </c>
      <c r="L98" s="144">
        <v>0</v>
      </c>
    </row>
    <row r="99" spans="3:12" ht="12.75">
      <c r="C99" s="27" t="s">
        <v>70</v>
      </c>
      <c r="D99" s="28">
        <v>6</v>
      </c>
      <c r="E99" s="28">
        <v>24</v>
      </c>
      <c r="F99" s="28"/>
      <c r="G99" s="29"/>
      <c r="H99" s="138">
        <v>0.3333333333333333</v>
      </c>
      <c r="I99" s="142">
        <v>18</v>
      </c>
      <c r="J99" s="143" t="s">
        <v>61</v>
      </c>
      <c r="K99" s="142">
        <v>18</v>
      </c>
      <c r="L99" s="144">
        <v>0</v>
      </c>
    </row>
    <row r="100" spans="3:12" ht="12.75">
      <c r="C100" s="27" t="s">
        <v>71</v>
      </c>
      <c r="D100" s="28">
        <v>14</v>
      </c>
      <c r="E100" s="28">
        <v>20</v>
      </c>
      <c r="F100" s="28"/>
      <c r="G100" s="29"/>
      <c r="H100" s="138">
        <v>-0.14285714285714285</v>
      </c>
      <c r="I100" s="142">
        <v>6</v>
      </c>
      <c r="J100" s="143" t="s">
        <v>61</v>
      </c>
      <c r="K100" s="142">
        <v>32</v>
      </c>
      <c r="L100" s="144">
        <v>12</v>
      </c>
    </row>
    <row r="101" spans="3:12" ht="12.75">
      <c r="C101" s="27" t="s">
        <v>72</v>
      </c>
      <c r="D101" s="28">
        <v>3</v>
      </c>
      <c r="E101" s="28">
        <v>8</v>
      </c>
      <c r="F101" s="28"/>
      <c r="G101" s="29">
        <v>2</v>
      </c>
      <c r="H101" s="138" t="s">
        <v>61</v>
      </c>
      <c r="I101" s="142">
        <v>5</v>
      </c>
      <c r="J101" s="143" t="s">
        <v>61</v>
      </c>
      <c r="K101" s="142">
        <v>35</v>
      </c>
      <c r="L101" s="144">
        <v>27</v>
      </c>
    </row>
    <row r="102" spans="3:12" ht="12.75">
      <c r="C102" s="27" t="s">
        <v>73</v>
      </c>
      <c r="D102" s="28">
        <v>7</v>
      </c>
      <c r="E102" s="28">
        <v>6</v>
      </c>
      <c r="F102" s="28"/>
      <c r="G102" s="29">
        <v>1</v>
      </c>
      <c r="H102" s="138" t="s">
        <v>61</v>
      </c>
      <c r="I102" s="142">
        <v>-1</v>
      </c>
      <c r="J102" s="143" t="s">
        <v>61</v>
      </c>
      <c r="K102" s="142">
        <v>42</v>
      </c>
      <c r="L102" s="144">
        <v>36</v>
      </c>
    </row>
    <row r="103" spans="3:12" ht="13.5" thickBot="1">
      <c r="C103" s="30"/>
      <c r="D103" s="31"/>
      <c r="E103" s="31"/>
      <c r="F103" s="31"/>
      <c r="G103" s="32"/>
      <c r="H103" s="138" t="s">
        <v>61</v>
      </c>
      <c r="I103" s="142" t="s">
        <v>61</v>
      </c>
      <c r="J103" s="143" t="s">
        <v>61</v>
      </c>
      <c r="K103" s="142" t="s">
        <v>61</v>
      </c>
      <c r="L103" s="144" t="s">
        <v>61</v>
      </c>
    </row>
    <row r="104" spans="3:12" ht="13.5" thickBot="1">
      <c r="C104" s="89" t="s">
        <v>43</v>
      </c>
      <c r="D104" s="90">
        <v>42</v>
      </c>
      <c r="E104" s="90"/>
      <c r="F104" s="90">
        <v>0</v>
      </c>
      <c r="G104" s="64"/>
      <c r="H104" s="90"/>
      <c r="I104" s="90">
        <v>31</v>
      </c>
      <c r="J104" s="90"/>
      <c r="K104" s="90">
        <v>139</v>
      </c>
      <c r="L104" s="91">
        <v>75</v>
      </c>
    </row>
    <row r="105" spans="3:11" ht="13.5" thickBot="1">
      <c r="C105" s="139"/>
      <c r="D105" s="95"/>
      <c r="E105" s="95"/>
      <c r="F105" s="82"/>
      <c r="G105" s="8"/>
      <c r="H105" s="8"/>
      <c r="I105" s="8"/>
      <c r="J105" s="8"/>
      <c r="K105" s="8"/>
    </row>
    <row r="106" spans="3:12" ht="12.75">
      <c r="C106" s="69"/>
      <c r="D106" s="70" t="s">
        <v>29</v>
      </c>
      <c r="E106" s="70" t="s">
        <v>30</v>
      </c>
      <c r="F106" s="70" t="s">
        <v>31</v>
      </c>
      <c r="G106" s="71" t="s">
        <v>65</v>
      </c>
      <c r="H106" s="70" t="s">
        <v>32</v>
      </c>
      <c r="I106" s="71"/>
      <c r="J106" s="71"/>
      <c r="K106" s="70" t="s">
        <v>33</v>
      </c>
      <c r="L106" s="72" t="s">
        <v>34</v>
      </c>
    </row>
    <row r="107" spans="3:12" ht="13.5" thickBot="1">
      <c r="C107" s="73" t="s">
        <v>24</v>
      </c>
      <c r="D107" s="74" t="s">
        <v>35</v>
      </c>
      <c r="E107" s="74" t="s">
        <v>36</v>
      </c>
      <c r="F107" s="75" t="s">
        <v>37</v>
      </c>
      <c r="G107" s="75" t="s">
        <v>77</v>
      </c>
      <c r="H107" s="74" t="s">
        <v>38</v>
      </c>
      <c r="I107" s="74" t="s">
        <v>39</v>
      </c>
      <c r="J107" s="74" t="s">
        <v>40</v>
      </c>
      <c r="K107" s="74" t="s">
        <v>35</v>
      </c>
      <c r="L107" s="76" t="s">
        <v>41</v>
      </c>
    </row>
    <row r="108" spans="3:12" ht="12.75">
      <c r="C108" s="24" t="s">
        <v>69</v>
      </c>
      <c r="D108" s="25">
        <v>12</v>
      </c>
      <c r="E108" s="25">
        <v>15</v>
      </c>
      <c r="F108" s="25"/>
      <c r="G108" s="26">
        <v>3</v>
      </c>
      <c r="H108" s="138" t="s">
        <v>61</v>
      </c>
      <c r="I108" s="142">
        <v>3</v>
      </c>
      <c r="J108" s="143" t="s">
        <v>61</v>
      </c>
      <c r="K108" s="142">
        <v>12</v>
      </c>
      <c r="L108" s="144">
        <v>0</v>
      </c>
    </row>
    <row r="109" spans="3:12" ht="12.75">
      <c r="C109" s="27" t="s">
        <v>70</v>
      </c>
      <c r="D109" s="28">
        <v>6</v>
      </c>
      <c r="E109" s="28">
        <v>24</v>
      </c>
      <c r="F109" s="28"/>
      <c r="G109" s="29">
        <v>5</v>
      </c>
      <c r="H109" s="138" t="s">
        <v>61</v>
      </c>
      <c r="I109" s="142">
        <v>18</v>
      </c>
      <c r="J109" s="143" t="s">
        <v>61</v>
      </c>
      <c r="K109" s="142">
        <v>18</v>
      </c>
      <c r="L109" s="144">
        <v>0</v>
      </c>
    </row>
    <row r="110" spans="3:12" ht="12.75">
      <c r="C110" s="27" t="s">
        <v>71</v>
      </c>
      <c r="D110" s="28">
        <v>14</v>
      </c>
      <c r="E110" s="28">
        <v>20</v>
      </c>
      <c r="F110" s="28"/>
      <c r="G110" s="29">
        <v>4</v>
      </c>
      <c r="H110" s="138" t="s">
        <v>61</v>
      </c>
      <c r="I110" s="142">
        <v>6</v>
      </c>
      <c r="J110" s="143" t="s">
        <v>61</v>
      </c>
      <c r="K110" s="142">
        <v>32</v>
      </c>
      <c r="L110" s="144">
        <v>12</v>
      </c>
    </row>
    <row r="111" spans="3:12" ht="12.75">
      <c r="C111" s="27" t="s">
        <v>72</v>
      </c>
      <c r="D111" s="28">
        <v>3</v>
      </c>
      <c r="E111" s="28">
        <v>8</v>
      </c>
      <c r="F111" s="28"/>
      <c r="G111" s="29">
        <v>2</v>
      </c>
      <c r="H111" s="138" t="s">
        <v>61</v>
      </c>
      <c r="I111" s="142">
        <v>5</v>
      </c>
      <c r="J111" s="143" t="s">
        <v>61</v>
      </c>
      <c r="K111" s="142">
        <v>35</v>
      </c>
      <c r="L111" s="144">
        <v>27</v>
      </c>
    </row>
    <row r="112" spans="3:12" ht="12.75">
      <c r="C112" s="27" t="s">
        <v>73</v>
      </c>
      <c r="D112" s="28">
        <v>7</v>
      </c>
      <c r="E112" s="28">
        <v>6</v>
      </c>
      <c r="F112" s="28"/>
      <c r="G112" s="29">
        <v>1</v>
      </c>
      <c r="H112" s="138" t="s">
        <v>61</v>
      </c>
      <c r="I112" s="142">
        <v>-1</v>
      </c>
      <c r="J112" s="143" t="s">
        <v>61</v>
      </c>
      <c r="K112" s="142">
        <v>42</v>
      </c>
      <c r="L112" s="144">
        <v>36</v>
      </c>
    </row>
    <row r="113" spans="3:12" ht="13.5" thickBot="1">
      <c r="C113" s="30"/>
      <c r="D113" s="31"/>
      <c r="E113" s="31"/>
      <c r="F113" s="31"/>
      <c r="G113" s="32"/>
      <c r="H113" s="138" t="s">
        <v>61</v>
      </c>
      <c r="I113" s="142" t="s">
        <v>61</v>
      </c>
      <c r="J113" s="143" t="s">
        <v>61</v>
      </c>
      <c r="K113" s="142" t="s">
        <v>61</v>
      </c>
      <c r="L113" s="144" t="s">
        <v>61</v>
      </c>
    </row>
    <row r="114" spans="3:12" ht="13.5" thickBot="1">
      <c r="C114" s="89" t="s">
        <v>43</v>
      </c>
      <c r="D114" s="90">
        <v>42</v>
      </c>
      <c r="E114" s="90"/>
      <c r="F114" s="90">
        <v>0</v>
      </c>
      <c r="G114" s="64"/>
      <c r="H114" s="90"/>
      <c r="I114" s="90">
        <v>31</v>
      </c>
      <c r="J114" s="90"/>
      <c r="K114" s="90">
        <v>139</v>
      </c>
      <c r="L114" s="91">
        <v>75</v>
      </c>
    </row>
    <row r="115" spans="3:11" ht="12.75">
      <c r="C115" s="139"/>
      <c r="D115" s="95"/>
      <c r="E115" s="95"/>
      <c r="F115" s="82"/>
      <c r="G115" s="8"/>
      <c r="H115" s="8"/>
      <c r="I115" s="8"/>
      <c r="J115" s="8"/>
      <c r="K115" s="8"/>
    </row>
    <row r="116" spans="3:11" ht="12.75">
      <c r="C116" s="145" t="s">
        <v>84</v>
      </c>
      <c r="D116" s="95"/>
      <c r="E116" s="95"/>
      <c r="F116" s="82"/>
      <c r="G116" s="8"/>
      <c r="H116" s="8"/>
      <c r="I116" s="8"/>
      <c r="J116" s="8"/>
      <c r="K116" s="8"/>
    </row>
    <row r="117" spans="3:11" ht="13.5" thickBot="1">
      <c r="C117" s="139"/>
      <c r="D117" s="95"/>
      <c r="E117" s="95"/>
      <c r="F117" s="82"/>
      <c r="G117" s="8"/>
      <c r="H117" s="8"/>
      <c r="I117" s="8"/>
      <c r="J117" s="8"/>
      <c r="K117" s="8"/>
    </row>
    <row r="118" spans="3:12" ht="12.75">
      <c r="C118" s="69"/>
      <c r="D118" s="70" t="s">
        <v>29</v>
      </c>
      <c r="E118" s="70" t="s">
        <v>30</v>
      </c>
      <c r="F118" s="70" t="s">
        <v>31</v>
      </c>
      <c r="G118" s="71" t="s">
        <v>65</v>
      </c>
      <c r="H118" s="70" t="s">
        <v>32</v>
      </c>
      <c r="I118" s="71"/>
      <c r="J118" s="71"/>
      <c r="K118" s="70" t="s">
        <v>33</v>
      </c>
      <c r="L118" s="72" t="s">
        <v>34</v>
      </c>
    </row>
    <row r="119" spans="3:12" ht="13.5" thickBot="1">
      <c r="C119" s="73" t="s">
        <v>24</v>
      </c>
      <c r="D119" s="74" t="s">
        <v>35</v>
      </c>
      <c r="E119" s="74" t="s">
        <v>36</v>
      </c>
      <c r="F119" s="75" t="s">
        <v>37</v>
      </c>
      <c r="G119" s="75" t="s">
        <v>77</v>
      </c>
      <c r="H119" s="74" t="s">
        <v>38</v>
      </c>
      <c r="I119" s="74" t="s">
        <v>39</v>
      </c>
      <c r="J119" s="74" t="s">
        <v>40</v>
      </c>
      <c r="K119" s="74" t="s">
        <v>35</v>
      </c>
      <c r="L119" s="76" t="s">
        <v>41</v>
      </c>
    </row>
    <row r="120" spans="3:12" ht="12.75">
      <c r="C120" s="24" t="s">
        <v>73</v>
      </c>
      <c r="D120" s="25">
        <v>7</v>
      </c>
      <c r="E120" s="25">
        <v>6</v>
      </c>
      <c r="F120" s="25"/>
      <c r="G120" s="26">
        <v>1</v>
      </c>
      <c r="H120" s="138" t="s">
        <v>61</v>
      </c>
      <c r="I120" s="142">
        <v>-1</v>
      </c>
      <c r="J120" s="143" t="s">
        <v>61</v>
      </c>
      <c r="K120" s="142">
        <v>7</v>
      </c>
      <c r="L120" s="144">
        <v>1</v>
      </c>
    </row>
    <row r="121" spans="3:12" ht="12.75">
      <c r="C121" s="27" t="s">
        <v>72</v>
      </c>
      <c r="D121" s="28">
        <v>3</v>
      </c>
      <c r="E121" s="28">
        <v>8</v>
      </c>
      <c r="F121" s="28"/>
      <c r="G121" s="29">
        <v>2</v>
      </c>
      <c r="H121" s="138" t="s">
        <v>61</v>
      </c>
      <c r="I121" s="142">
        <v>5</v>
      </c>
      <c r="J121" s="143" t="s">
        <v>61</v>
      </c>
      <c r="K121" s="142">
        <v>10</v>
      </c>
      <c r="L121" s="144">
        <v>2</v>
      </c>
    </row>
    <row r="122" spans="3:12" ht="12.75">
      <c r="C122" s="27" t="s">
        <v>69</v>
      </c>
      <c r="D122" s="28">
        <v>12</v>
      </c>
      <c r="E122" s="28">
        <v>15</v>
      </c>
      <c r="F122" s="28"/>
      <c r="G122" s="29">
        <v>3</v>
      </c>
      <c r="H122" s="138" t="s">
        <v>61</v>
      </c>
      <c r="I122" s="142">
        <v>3</v>
      </c>
      <c r="J122" s="143" t="s">
        <v>61</v>
      </c>
      <c r="K122" s="142">
        <v>22</v>
      </c>
      <c r="L122" s="144">
        <v>7</v>
      </c>
    </row>
    <row r="123" spans="3:12" ht="12.75">
      <c r="C123" s="27" t="s">
        <v>71</v>
      </c>
      <c r="D123" s="28">
        <v>14</v>
      </c>
      <c r="E123" s="28">
        <v>20</v>
      </c>
      <c r="F123" s="28"/>
      <c r="G123" s="29">
        <v>4</v>
      </c>
      <c r="H123" s="138" t="s">
        <v>61</v>
      </c>
      <c r="I123" s="142">
        <v>6</v>
      </c>
      <c r="J123" s="143" t="s">
        <v>61</v>
      </c>
      <c r="K123" s="142">
        <v>36</v>
      </c>
      <c r="L123" s="144">
        <v>16</v>
      </c>
    </row>
    <row r="124" spans="3:12" ht="12.75">
      <c r="C124" s="27" t="s">
        <v>70</v>
      </c>
      <c r="D124" s="28">
        <v>6</v>
      </c>
      <c r="E124" s="28">
        <v>24</v>
      </c>
      <c r="F124" s="28"/>
      <c r="G124" s="29">
        <v>5</v>
      </c>
      <c r="H124" s="138" t="s">
        <v>61</v>
      </c>
      <c r="I124" s="142">
        <v>18</v>
      </c>
      <c r="J124" s="143" t="s">
        <v>61</v>
      </c>
      <c r="K124" s="142">
        <v>42</v>
      </c>
      <c r="L124" s="144">
        <v>18</v>
      </c>
    </row>
    <row r="125" spans="3:12" ht="13.5" thickBot="1">
      <c r="C125" s="30"/>
      <c r="D125" s="31"/>
      <c r="E125" s="31"/>
      <c r="F125" s="31"/>
      <c r="G125" s="32"/>
      <c r="H125" s="138" t="s">
        <v>61</v>
      </c>
      <c r="I125" s="142" t="s">
        <v>61</v>
      </c>
      <c r="J125" s="143" t="s">
        <v>61</v>
      </c>
      <c r="K125" s="142" t="s">
        <v>61</v>
      </c>
      <c r="L125" s="144" t="s">
        <v>61</v>
      </c>
    </row>
    <row r="126" spans="3:12" ht="13.5" thickBot="1">
      <c r="C126" s="89" t="s">
        <v>43</v>
      </c>
      <c r="D126" s="90">
        <v>42</v>
      </c>
      <c r="E126" s="90"/>
      <c r="F126" s="90">
        <v>0</v>
      </c>
      <c r="G126" s="64"/>
      <c r="H126" s="90"/>
      <c r="I126" s="90">
        <v>31</v>
      </c>
      <c r="J126" s="90"/>
      <c r="K126" s="90">
        <v>117</v>
      </c>
      <c r="L126" s="91">
        <v>44</v>
      </c>
    </row>
    <row r="127" spans="3:12" ht="13.5" thickBot="1">
      <c r="C127" s="8"/>
      <c r="D127" s="8"/>
      <c r="E127" s="8"/>
      <c r="F127" s="8"/>
      <c r="G127" s="8"/>
      <c r="H127" s="8"/>
      <c r="I127" s="92"/>
      <c r="J127" s="94"/>
      <c r="K127" s="92"/>
      <c r="L127" s="8"/>
    </row>
    <row r="128" spans="3:12" ht="13.5" thickBot="1">
      <c r="C128" s="9" t="s">
        <v>59</v>
      </c>
      <c r="D128" s="64"/>
      <c r="E128" s="65"/>
      <c r="F128" s="99" t="s">
        <v>65</v>
      </c>
      <c r="G128" s="8"/>
      <c r="H128" s="8"/>
      <c r="I128" s="92"/>
      <c r="J128" s="92"/>
      <c r="K128" s="92"/>
      <c r="L128" s="8"/>
    </row>
    <row r="129" spans="3:12" ht="12.75">
      <c r="C129" s="67" t="s">
        <v>44</v>
      </c>
      <c r="D129" s="95"/>
      <c r="E129" s="95"/>
      <c r="F129" s="93">
        <v>23.4</v>
      </c>
      <c r="G129" s="8"/>
      <c r="H129" s="8"/>
      <c r="I129" s="8"/>
      <c r="J129" s="8"/>
      <c r="K129" s="8"/>
      <c r="L129" s="8"/>
    </row>
    <row r="130" spans="3:12" ht="12.75">
      <c r="C130" s="67" t="s">
        <v>60</v>
      </c>
      <c r="D130" s="95"/>
      <c r="E130" s="92"/>
      <c r="F130" s="96">
        <v>8.8</v>
      </c>
      <c r="G130" s="8"/>
      <c r="H130" s="8"/>
      <c r="I130" s="8"/>
      <c r="J130" s="8"/>
      <c r="K130" s="8"/>
      <c r="L130" s="8"/>
    </row>
    <row r="131" spans="3:12" ht="13.5" thickBot="1">
      <c r="C131" s="68" t="s">
        <v>45</v>
      </c>
      <c r="D131" s="75"/>
      <c r="E131" s="75"/>
      <c r="F131" s="97">
        <v>2.7857142857142856</v>
      </c>
      <c r="G131" s="8"/>
      <c r="H131" s="8"/>
      <c r="I131" s="8"/>
      <c r="J131" s="8"/>
      <c r="K131" s="8"/>
      <c r="L131" s="8"/>
    </row>
    <row r="132" spans="3:11" ht="12.75">
      <c r="C132" s="139"/>
      <c r="D132" s="95"/>
      <c r="E132" s="95"/>
      <c r="F132" s="82"/>
      <c r="G132" s="8"/>
      <c r="H132" s="8"/>
      <c r="I132" s="8"/>
      <c r="J132" s="8"/>
      <c r="K132" s="8"/>
    </row>
    <row r="134" spans="1:11" ht="12.75">
      <c r="A134" s="18" t="s">
        <v>18</v>
      </c>
      <c r="B134" s="62" t="s">
        <v>57</v>
      </c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13.5" thickBot="1">
      <c r="B135" s="8"/>
      <c r="C135" s="7"/>
      <c r="D135" s="98"/>
      <c r="E135" s="8"/>
      <c r="F135" s="8"/>
      <c r="G135" s="8"/>
      <c r="H135" s="8"/>
      <c r="I135" s="8"/>
      <c r="J135" s="8"/>
      <c r="K135" s="8"/>
    </row>
    <row r="136" spans="2:11" ht="12.75">
      <c r="B136" s="8"/>
      <c r="C136" s="69"/>
      <c r="D136" s="70" t="s">
        <v>29</v>
      </c>
      <c r="E136" s="70" t="s">
        <v>30</v>
      </c>
      <c r="F136" s="70" t="s">
        <v>31</v>
      </c>
      <c r="G136" s="70" t="s">
        <v>32</v>
      </c>
      <c r="H136" s="71"/>
      <c r="I136" s="71"/>
      <c r="J136" s="70" t="s">
        <v>33</v>
      </c>
      <c r="K136" s="72" t="s">
        <v>34</v>
      </c>
    </row>
    <row r="137" spans="2:11" ht="13.5" thickBot="1">
      <c r="B137" s="8"/>
      <c r="C137" s="73" t="s">
        <v>24</v>
      </c>
      <c r="D137" s="74" t="s">
        <v>35</v>
      </c>
      <c r="E137" s="74" t="s">
        <v>36</v>
      </c>
      <c r="F137" s="75" t="s">
        <v>37</v>
      </c>
      <c r="G137" s="74" t="s">
        <v>38</v>
      </c>
      <c r="H137" s="74" t="s">
        <v>39</v>
      </c>
      <c r="I137" s="74" t="s">
        <v>40</v>
      </c>
      <c r="J137" s="74" t="s">
        <v>35</v>
      </c>
      <c r="K137" s="76" t="s">
        <v>41</v>
      </c>
    </row>
    <row r="138" spans="2:11" ht="12.75">
      <c r="B138" s="63"/>
      <c r="C138" s="24" t="s">
        <v>69</v>
      </c>
      <c r="D138" s="25">
        <v>12</v>
      </c>
      <c r="E138" s="25">
        <v>15</v>
      </c>
      <c r="F138" s="26"/>
      <c r="G138" s="77">
        <v>1.25</v>
      </c>
      <c r="H138" s="78">
        <v>3</v>
      </c>
      <c r="I138" s="79" t="s">
        <v>61</v>
      </c>
      <c r="J138" s="78">
        <v>12</v>
      </c>
      <c r="K138" s="80">
        <v>0</v>
      </c>
    </row>
    <row r="139" spans="2:11" ht="12.75">
      <c r="B139" s="63"/>
      <c r="C139" s="27" t="s">
        <v>70</v>
      </c>
      <c r="D139" s="28">
        <v>6</v>
      </c>
      <c r="E139" s="28">
        <v>24</v>
      </c>
      <c r="F139" s="29"/>
      <c r="G139" s="81">
        <v>4</v>
      </c>
      <c r="H139" s="82">
        <v>18</v>
      </c>
      <c r="I139" s="83" t="s">
        <v>61</v>
      </c>
      <c r="J139" s="82">
        <v>18</v>
      </c>
      <c r="K139" s="84">
        <v>0</v>
      </c>
    </row>
    <row r="140" spans="2:11" ht="12.75">
      <c r="B140" s="63"/>
      <c r="C140" s="27" t="s">
        <v>71</v>
      </c>
      <c r="D140" s="28">
        <v>14</v>
      </c>
      <c r="E140" s="28">
        <v>20</v>
      </c>
      <c r="F140" s="29"/>
      <c r="G140" s="81">
        <v>1.4285714285714286</v>
      </c>
      <c r="H140" s="82">
        <v>6</v>
      </c>
      <c r="I140" s="83" t="s">
        <v>61</v>
      </c>
      <c r="J140" s="82">
        <v>32</v>
      </c>
      <c r="K140" s="84">
        <v>12</v>
      </c>
    </row>
    <row r="141" spans="2:11" ht="12.75">
      <c r="B141" s="63"/>
      <c r="C141" s="27" t="s">
        <v>72</v>
      </c>
      <c r="D141" s="28">
        <v>3</v>
      </c>
      <c r="E141" s="28">
        <v>8</v>
      </c>
      <c r="F141" s="29"/>
      <c r="G141" s="81">
        <v>2.6666666666666665</v>
      </c>
      <c r="H141" s="82">
        <v>5</v>
      </c>
      <c r="I141" s="83" t="s">
        <v>61</v>
      </c>
      <c r="J141" s="82">
        <v>35</v>
      </c>
      <c r="K141" s="84">
        <v>27</v>
      </c>
    </row>
    <row r="142" spans="2:11" ht="12.75">
      <c r="B142" s="63"/>
      <c r="C142" s="27" t="s">
        <v>73</v>
      </c>
      <c r="D142" s="28">
        <v>7</v>
      </c>
      <c r="E142" s="28">
        <v>6</v>
      </c>
      <c r="F142" s="29"/>
      <c r="G142" s="81">
        <v>0.8571428571428571</v>
      </c>
      <c r="H142" s="82">
        <v>-1</v>
      </c>
      <c r="I142" s="83" t="s">
        <v>61</v>
      </c>
      <c r="J142" s="82">
        <v>42</v>
      </c>
      <c r="K142" s="84">
        <v>36</v>
      </c>
    </row>
    <row r="143" spans="2:11" ht="13.5" thickBot="1">
      <c r="B143" s="63"/>
      <c r="C143" s="30"/>
      <c r="D143" s="31"/>
      <c r="E143" s="31"/>
      <c r="F143" s="32"/>
      <c r="G143" s="85" t="s">
        <v>61</v>
      </c>
      <c r="H143" s="86" t="s">
        <v>61</v>
      </c>
      <c r="I143" s="87" t="s">
        <v>61</v>
      </c>
      <c r="J143" s="86" t="s">
        <v>61</v>
      </c>
      <c r="K143" s="88" t="s">
        <v>61</v>
      </c>
    </row>
    <row r="144" spans="2:11" ht="13.5" thickBot="1">
      <c r="B144" s="8"/>
      <c r="C144" s="89" t="s">
        <v>43</v>
      </c>
      <c r="D144" s="90">
        <v>42</v>
      </c>
      <c r="E144" s="90"/>
      <c r="F144" s="90">
        <v>0</v>
      </c>
      <c r="G144" s="90"/>
      <c r="H144" s="90">
        <v>31</v>
      </c>
      <c r="I144" s="90"/>
      <c r="J144" s="90">
        <v>139</v>
      </c>
      <c r="K144" s="91">
        <v>75</v>
      </c>
    </row>
    <row r="145" spans="2:11" ht="13.5" thickBot="1">
      <c r="B145" s="8"/>
      <c r="C145" s="92"/>
      <c r="D145" s="92"/>
      <c r="E145" s="8"/>
      <c r="F145" s="8"/>
      <c r="G145" s="8"/>
      <c r="H145" s="8"/>
      <c r="I145" s="92"/>
      <c r="J145" s="94"/>
      <c r="K145" s="92"/>
    </row>
    <row r="146" spans="2:11" ht="13.5" thickBot="1">
      <c r="B146" s="8"/>
      <c r="C146" s="9" t="s">
        <v>59</v>
      </c>
      <c r="D146" s="64"/>
      <c r="E146" s="65"/>
      <c r="F146" s="99" t="s">
        <v>62</v>
      </c>
      <c r="G146" s="8"/>
      <c r="H146" s="8"/>
      <c r="I146" s="92"/>
      <c r="J146" s="94"/>
      <c r="K146" s="92"/>
    </row>
    <row r="147" spans="2:11" ht="12.75">
      <c r="B147" s="8"/>
      <c r="C147" s="67" t="s">
        <v>44</v>
      </c>
      <c r="D147" s="95"/>
      <c r="E147" s="95"/>
      <c r="F147" s="93">
        <v>27.8</v>
      </c>
      <c r="G147" s="8"/>
      <c r="H147" s="8"/>
      <c r="I147" s="92"/>
      <c r="J147" s="92"/>
      <c r="K147" s="92"/>
    </row>
    <row r="148" spans="2:11" ht="12.75">
      <c r="B148" s="8"/>
      <c r="C148" s="67" t="s">
        <v>60</v>
      </c>
      <c r="D148" s="95"/>
      <c r="E148" s="92"/>
      <c r="F148" s="96">
        <v>15</v>
      </c>
      <c r="G148" s="8"/>
      <c r="H148" s="8"/>
      <c r="I148" s="8"/>
      <c r="J148" s="8"/>
      <c r="K148" s="8"/>
    </row>
    <row r="149" spans="2:11" ht="13.5" thickBot="1">
      <c r="B149" s="8"/>
      <c r="C149" s="68" t="s">
        <v>45</v>
      </c>
      <c r="D149" s="75"/>
      <c r="E149" s="75"/>
      <c r="F149" s="97">
        <v>3.3095238095238093</v>
      </c>
      <c r="G149" s="8"/>
      <c r="H149" s="8"/>
      <c r="I149" s="8"/>
      <c r="J149" s="8"/>
      <c r="K149" s="8"/>
    </row>
    <row r="152" spans="1:11" ht="12.75">
      <c r="A152" s="18" t="s">
        <v>66</v>
      </c>
      <c r="B152" s="62" t="s">
        <v>57</v>
      </c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3.5" thickBot="1">
      <c r="B153" s="8"/>
      <c r="C153" s="7"/>
      <c r="D153" s="98"/>
      <c r="E153" s="8"/>
      <c r="F153" s="8"/>
      <c r="G153" s="8"/>
      <c r="H153" s="8"/>
      <c r="I153" s="8"/>
      <c r="J153" s="8"/>
      <c r="K153" s="8"/>
    </row>
    <row r="154" spans="2:11" ht="12.75">
      <c r="B154" s="8"/>
      <c r="C154" s="69"/>
      <c r="D154" s="70" t="s">
        <v>29</v>
      </c>
      <c r="E154" s="70" t="s">
        <v>30</v>
      </c>
      <c r="F154" s="70" t="s">
        <v>31</v>
      </c>
      <c r="G154" s="70" t="s">
        <v>32</v>
      </c>
      <c r="H154" s="71"/>
      <c r="I154" s="71"/>
      <c r="J154" s="70" t="s">
        <v>33</v>
      </c>
      <c r="K154" s="72" t="s">
        <v>34</v>
      </c>
    </row>
    <row r="155" spans="2:11" ht="13.5" thickBot="1">
      <c r="B155" s="8"/>
      <c r="C155" s="73" t="s">
        <v>24</v>
      </c>
      <c r="D155" s="74" t="s">
        <v>35</v>
      </c>
      <c r="E155" s="74" t="s">
        <v>36</v>
      </c>
      <c r="F155" s="75" t="s">
        <v>37</v>
      </c>
      <c r="G155" s="74" t="s">
        <v>38</v>
      </c>
      <c r="H155" s="74" t="s">
        <v>39</v>
      </c>
      <c r="I155" s="74" t="s">
        <v>40</v>
      </c>
      <c r="J155" s="74" t="s">
        <v>35</v>
      </c>
      <c r="K155" s="76" t="s">
        <v>41</v>
      </c>
    </row>
    <row r="156" spans="2:11" ht="12.75">
      <c r="B156" s="63"/>
      <c r="C156" s="24" t="s">
        <v>12</v>
      </c>
      <c r="D156" s="25">
        <v>10</v>
      </c>
      <c r="E156" s="25">
        <v>6</v>
      </c>
      <c r="F156" s="26">
        <v>2</v>
      </c>
      <c r="G156" s="77">
        <v>0.6</v>
      </c>
      <c r="H156" s="78">
        <v>-4</v>
      </c>
      <c r="I156" s="79">
        <v>-2</v>
      </c>
      <c r="J156" s="78">
        <v>10</v>
      </c>
      <c r="K156" s="80">
        <v>4</v>
      </c>
    </row>
    <row r="157" spans="2:11" ht="12.75">
      <c r="B157" s="63"/>
      <c r="C157" s="27" t="s">
        <v>11</v>
      </c>
      <c r="D157" s="28">
        <v>11</v>
      </c>
      <c r="E157" s="28">
        <v>18</v>
      </c>
      <c r="F157" s="29">
        <v>5</v>
      </c>
      <c r="G157" s="81">
        <v>1.6363636363636365</v>
      </c>
      <c r="H157" s="82">
        <v>7</v>
      </c>
      <c r="I157" s="83">
        <v>1.4</v>
      </c>
      <c r="J157" s="82">
        <v>21</v>
      </c>
      <c r="K157" s="84">
        <v>3</v>
      </c>
    </row>
    <row r="158" spans="2:11" ht="12.75">
      <c r="B158" s="63"/>
      <c r="C158" s="27" t="s">
        <v>13</v>
      </c>
      <c r="D158" s="28">
        <v>16</v>
      </c>
      <c r="E158" s="28">
        <v>23</v>
      </c>
      <c r="F158" s="29">
        <v>4</v>
      </c>
      <c r="G158" s="81">
        <v>1.4375</v>
      </c>
      <c r="H158" s="82">
        <v>7</v>
      </c>
      <c r="I158" s="83">
        <v>1.75</v>
      </c>
      <c r="J158" s="82">
        <v>37</v>
      </c>
      <c r="K158" s="84">
        <v>14</v>
      </c>
    </row>
    <row r="159" spans="2:11" ht="12.75">
      <c r="B159" s="63"/>
      <c r="C159" s="27" t="s">
        <v>10</v>
      </c>
      <c r="D159" s="28">
        <v>20</v>
      </c>
      <c r="E159" s="28">
        <v>30</v>
      </c>
      <c r="F159" s="29">
        <v>2</v>
      </c>
      <c r="G159" s="81">
        <v>1.5</v>
      </c>
      <c r="H159" s="82">
        <v>10</v>
      </c>
      <c r="I159" s="83">
        <v>5</v>
      </c>
      <c r="J159" s="82">
        <v>57</v>
      </c>
      <c r="K159" s="84">
        <v>27</v>
      </c>
    </row>
    <row r="160" spans="2:11" ht="12.75">
      <c r="B160" s="63"/>
      <c r="C160" s="27"/>
      <c r="D160" s="28"/>
      <c r="E160" s="28"/>
      <c r="F160" s="29"/>
      <c r="G160" s="81" t="s">
        <v>61</v>
      </c>
      <c r="H160" s="82" t="s">
        <v>61</v>
      </c>
      <c r="I160" s="83" t="s">
        <v>61</v>
      </c>
      <c r="J160" s="82" t="s">
        <v>61</v>
      </c>
      <c r="K160" s="84" t="s">
        <v>61</v>
      </c>
    </row>
    <row r="161" spans="2:11" ht="13.5" thickBot="1">
      <c r="B161" s="63"/>
      <c r="C161" s="30"/>
      <c r="D161" s="31"/>
      <c r="E161" s="31"/>
      <c r="F161" s="32"/>
      <c r="G161" s="85" t="s">
        <v>61</v>
      </c>
      <c r="H161" s="86" t="s">
        <v>61</v>
      </c>
      <c r="I161" s="87" t="s">
        <v>61</v>
      </c>
      <c r="J161" s="86" t="s">
        <v>61</v>
      </c>
      <c r="K161" s="88" t="s">
        <v>61</v>
      </c>
    </row>
    <row r="162" spans="2:11" ht="13.5" thickBot="1">
      <c r="B162" s="8"/>
      <c r="C162" s="89" t="s">
        <v>43</v>
      </c>
      <c r="D162" s="90">
        <v>57</v>
      </c>
      <c r="E162" s="90"/>
      <c r="F162" s="90">
        <v>13</v>
      </c>
      <c r="G162" s="90"/>
      <c r="H162" s="90">
        <v>20</v>
      </c>
      <c r="I162" s="90"/>
      <c r="J162" s="90">
        <v>125</v>
      </c>
      <c r="K162" s="91">
        <v>48</v>
      </c>
    </row>
    <row r="163" spans="2:11" ht="13.5" thickBot="1">
      <c r="B163" s="8"/>
      <c r="C163" s="92"/>
      <c r="D163" s="92"/>
      <c r="E163" s="8"/>
      <c r="F163" s="8"/>
      <c r="G163" s="8"/>
      <c r="H163" s="8"/>
      <c r="I163" s="92"/>
      <c r="J163" s="94"/>
      <c r="K163" s="92"/>
    </row>
    <row r="164" spans="2:11" ht="13.5" thickBot="1">
      <c r="B164" s="8"/>
      <c r="C164" s="9" t="s">
        <v>59</v>
      </c>
      <c r="D164" s="64"/>
      <c r="E164" s="65"/>
      <c r="F164" s="99" t="s">
        <v>40</v>
      </c>
      <c r="G164" s="8"/>
      <c r="H164" s="8"/>
      <c r="I164" s="92"/>
      <c r="J164" s="94"/>
      <c r="K164" s="92"/>
    </row>
    <row r="165" spans="2:11" ht="12.75">
      <c r="B165" s="8"/>
      <c r="C165" s="67" t="s">
        <v>44</v>
      </c>
      <c r="D165" s="95"/>
      <c r="E165" s="95"/>
      <c r="F165" s="93">
        <v>31.25</v>
      </c>
      <c r="G165" s="8"/>
      <c r="H165" s="8"/>
      <c r="I165" s="92"/>
      <c r="J165" s="92"/>
      <c r="K165" s="92"/>
    </row>
    <row r="166" spans="2:11" ht="12.75">
      <c r="B166" s="8"/>
      <c r="C166" s="67" t="s">
        <v>60</v>
      </c>
      <c r="D166" s="95"/>
      <c r="E166" s="92"/>
      <c r="F166" s="96">
        <v>12</v>
      </c>
      <c r="G166" s="8"/>
      <c r="H166" s="8"/>
      <c r="I166" s="8"/>
      <c r="J166" s="8"/>
      <c r="K166" s="8"/>
    </row>
    <row r="167" spans="2:11" ht="13.5" thickBot="1">
      <c r="B167" s="8"/>
      <c r="C167" s="68" t="s">
        <v>45</v>
      </c>
      <c r="D167" s="75"/>
      <c r="E167" s="75"/>
      <c r="F167" s="97">
        <v>2.192982456140351</v>
      </c>
      <c r="G167" s="8"/>
      <c r="H167" s="8"/>
      <c r="I167" s="8"/>
      <c r="J167" s="8"/>
      <c r="K167" s="8"/>
    </row>
    <row r="170" spans="1:13" ht="12.75">
      <c r="A170" s="18" t="s">
        <v>74</v>
      </c>
      <c r="B170" s="62" t="s">
        <v>58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3.5" thickBot="1">
      <c r="B172" s="122" t="s">
        <v>46</v>
      </c>
      <c r="C172" s="8"/>
      <c r="D172" s="8"/>
      <c r="E172" s="8"/>
      <c r="F172" s="8"/>
      <c r="G172" s="8"/>
      <c r="H172" s="123" t="s">
        <v>47</v>
      </c>
      <c r="I172" s="8"/>
      <c r="J172" s="8"/>
      <c r="K172" s="8"/>
      <c r="L172" s="8"/>
      <c r="M172" s="8"/>
    </row>
    <row r="173" spans="2:13" ht="13.5" thickBot="1">
      <c r="B173" s="8"/>
      <c r="C173" s="125" t="s">
        <v>24</v>
      </c>
      <c r="D173" s="126" t="s">
        <v>48</v>
      </c>
      <c r="E173" s="126" t="s">
        <v>49</v>
      </c>
      <c r="F173" s="8"/>
      <c r="G173" s="92"/>
      <c r="H173" s="125" t="s">
        <v>24</v>
      </c>
      <c r="I173" s="126" t="s">
        <v>50</v>
      </c>
      <c r="J173" s="126" t="s">
        <v>51</v>
      </c>
      <c r="K173" s="126" t="s">
        <v>52</v>
      </c>
      <c r="L173" s="126" t="s">
        <v>53</v>
      </c>
      <c r="M173" s="127" t="s">
        <v>54</v>
      </c>
    </row>
    <row r="174" spans="2:13" ht="12.75">
      <c r="B174" s="63"/>
      <c r="C174" s="24" t="s">
        <v>69</v>
      </c>
      <c r="D174" s="25">
        <v>2.5</v>
      </c>
      <c r="E174" s="26">
        <v>4.2</v>
      </c>
      <c r="F174" s="8"/>
      <c r="G174" s="92"/>
      <c r="H174" s="69" t="s">
        <v>71</v>
      </c>
      <c r="I174" s="71">
        <v>0</v>
      </c>
      <c r="J174" s="71">
        <v>2.2</v>
      </c>
      <c r="K174" s="71">
        <v>2.2</v>
      </c>
      <c r="L174" s="71">
        <v>5.2</v>
      </c>
      <c r="M174" s="129">
        <v>2.2</v>
      </c>
    </row>
    <row r="175" spans="2:13" ht="12.75">
      <c r="B175" s="63"/>
      <c r="C175" s="27" t="s">
        <v>70</v>
      </c>
      <c r="D175" s="28">
        <v>3.8</v>
      </c>
      <c r="E175" s="29">
        <v>1.5</v>
      </c>
      <c r="F175" s="8"/>
      <c r="G175" s="92"/>
      <c r="H175" s="131" t="s">
        <v>69</v>
      </c>
      <c r="I175" s="95">
        <v>2.2</v>
      </c>
      <c r="J175" s="95">
        <v>4.7</v>
      </c>
      <c r="K175" s="95">
        <v>5.2</v>
      </c>
      <c r="L175" s="95">
        <v>9.4</v>
      </c>
      <c r="M175" s="132">
        <v>0</v>
      </c>
    </row>
    <row r="176" spans="2:13" ht="12.75">
      <c r="B176" s="63"/>
      <c r="C176" s="27" t="s">
        <v>71</v>
      </c>
      <c r="D176" s="28">
        <v>2.2</v>
      </c>
      <c r="E176" s="29">
        <v>3</v>
      </c>
      <c r="F176" s="8"/>
      <c r="G176" s="92"/>
      <c r="H176" s="131" t="s">
        <v>72</v>
      </c>
      <c r="I176" s="95">
        <v>4.7</v>
      </c>
      <c r="J176" s="95">
        <v>10.5</v>
      </c>
      <c r="K176" s="95">
        <v>10.5</v>
      </c>
      <c r="L176" s="95">
        <v>14.5</v>
      </c>
      <c r="M176" s="132">
        <v>1.1</v>
      </c>
    </row>
    <row r="177" spans="2:13" ht="12.75">
      <c r="B177" s="63"/>
      <c r="C177" s="27" t="s">
        <v>72</v>
      </c>
      <c r="D177" s="28">
        <v>5.8</v>
      </c>
      <c r="E177" s="29">
        <v>4</v>
      </c>
      <c r="F177" s="8"/>
      <c r="G177" s="92"/>
      <c r="H177" s="131" t="s">
        <v>73</v>
      </c>
      <c r="I177" s="95">
        <v>10.5</v>
      </c>
      <c r="J177" s="95">
        <v>15</v>
      </c>
      <c r="K177" s="95">
        <v>15</v>
      </c>
      <c r="L177" s="95">
        <v>17</v>
      </c>
      <c r="M177" s="132">
        <v>0.5</v>
      </c>
    </row>
    <row r="178" spans="2:13" ht="12.75">
      <c r="B178" s="63"/>
      <c r="C178" s="27" t="s">
        <v>73</v>
      </c>
      <c r="D178" s="28">
        <v>4.5</v>
      </c>
      <c r="E178" s="29">
        <v>2</v>
      </c>
      <c r="F178" s="8"/>
      <c r="G178" s="92"/>
      <c r="H178" s="131" t="s">
        <v>70</v>
      </c>
      <c r="I178" s="95">
        <v>15</v>
      </c>
      <c r="J178" s="95">
        <v>18.8</v>
      </c>
      <c r="K178" s="95">
        <v>18.8</v>
      </c>
      <c r="L178" s="95">
        <v>20.3</v>
      </c>
      <c r="M178" s="132">
        <v>1.8</v>
      </c>
    </row>
    <row r="179" spans="2:13" ht="12.75">
      <c r="B179" s="63"/>
      <c r="C179" s="27"/>
      <c r="D179" s="28"/>
      <c r="E179" s="29"/>
      <c r="F179" s="8"/>
      <c r="G179" s="92"/>
      <c r="H179" s="131" t="s">
        <v>61</v>
      </c>
      <c r="I179" s="95">
        <v>18.8</v>
      </c>
      <c r="J179" s="95">
        <v>18.8</v>
      </c>
      <c r="K179" s="95">
        <v>20.3</v>
      </c>
      <c r="L179" s="95">
        <v>20.3</v>
      </c>
      <c r="M179" s="132">
        <v>0</v>
      </c>
    </row>
    <row r="180" spans="2:13" ht="13.5" thickBot="1">
      <c r="B180" s="63"/>
      <c r="C180" s="30"/>
      <c r="D180" s="31"/>
      <c r="E180" s="32"/>
      <c r="F180" s="8"/>
      <c r="G180" s="92"/>
      <c r="H180" s="73" t="s">
        <v>61</v>
      </c>
      <c r="I180" s="75">
        <v>18.8</v>
      </c>
      <c r="J180" s="75">
        <v>18.8</v>
      </c>
      <c r="K180" s="75">
        <v>20.3</v>
      </c>
      <c r="L180" s="75">
        <v>20.3</v>
      </c>
      <c r="M180" s="134">
        <v>0</v>
      </c>
    </row>
    <row r="181" spans="2:13" ht="12.75">
      <c r="B181" s="8"/>
      <c r="C181" s="71"/>
      <c r="D181" s="71"/>
      <c r="E181" s="71"/>
      <c r="F181" s="92"/>
      <c r="G181" s="135"/>
      <c r="H181" s="92" t="s">
        <v>55</v>
      </c>
      <c r="I181" s="92"/>
      <c r="J181" s="92">
        <v>1.5</v>
      </c>
      <c r="K181" s="92"/>
      <c r="L181" s="92"/>
      <c r="M181" s="92">
        <v>5.6</v>
      </c>
    </row>
    <row r="182" spans="2:13" ht="12.75">
      <c r="B182" s="122" t="s">
        <v>56</v>
      </c>
      <c r="C182" s="95"/>
      <c r="D182" s="95"/>
      <c r="E182" s="95"/>
      <c r="F182" s="95"/>
      <c r="G182" s="95"/>
      <c r="H182" s="95"/>
      <c r="I182" s="95"/>
      <c r="J182" s="92"/>
      <c r="K182" s="92"/>
      <c r="L182" s="92"/>
      <c r="M182" s="92"/>
    </row>
    <row r="183" spans="2:13" ht="13.5" thickBot="1">
      <c r="B183" s="66"/>
      <c r="C183" s="66"/>
      <c r="D183" s="66"/>
      <c r="E183" s="66"/>
      <c r="F183" s="8"/>
      <c r="G183" s="8"/>
      <c r="H183" s="8"/>
      <c r="I183" s="8"/>
      <c r="J183" s="8"/>
      <c r="K183" s="8"/>
      <c r="L183" s="8"/>
      <c r="M183" s="8"/>
    </row>
    <row r="184" spans="2:13" ht="13.5" thickBot="1">
      <c r="B184" s="8"/>
      <c r="C184" s="128" t="s">
        <v>69</v>
      </c>
      <c r="D184" s="71" t="s">
        <v>61</v>
      </c>
      <c r="E184" s="129" t="s">
        <v>61</v>
      </c>
      <c r="F184" s="8"/>
      <c r="G184" s="15" t="s">
        <v>71</v>
      </c>
      <c r="H184" s="16" t="s">
        <v>69</v>
      </c>
      <c r="I184" s="16" t="s">
        <v>72</v>
      </c>
      <c r="J184" s="16" t="s">
        <v>73</v>
      </c>
      <c r="K184" s="16" t="s">
        <v>70</v>
      </c>
      <c r="L184" s="16"/>
      <c r="M184" s="17"/>
    </row>
    <row r="185" spans="2:13" ht="12.75">
      <c r="B185" s="8"/>
      <c r="C185" s="130" t="s">
        <v>70</v>
      </c>
      <c r="D185" s="95" t="s">
        <v>61</v>
      </c>
      <c r="E185" s="132" t="s">
        <v>61</v>
      </c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130" t="s">
        <v>71</v>
      </c>
      <c r="D186" s="95" t="s">
        <v>61</v>
      </c>
      <c r="E186" s="132" t="s">
        <v>61</v>
      </c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130" t="s">
        <v>72</v>
      </c>
      <c r="D187" s="95" t="s">
        <v>61</v>
      </c>
      <c r="E187" s="132" t="s">
        <v>61</v>
      </c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130" t="s">
        <v>73</v>
      </c>
      <c r="D188" s="95" t="s">
        <v>61</v>
      </c>
      <c r="E188" s="132" t="s">
        <v>61</v>
      </c>
      <c r="F188" s="8"/>
      <c r="G188" s="8"/>
      <c r="H188" s="8"/>
      <c r="I188" s="8"/>
      <c r="J188" s="8"/>
      <c r="K188" s="8"/>
      <c r="L188" s="8"/>
      <c r="M188" s="8"/>
    </row>
  </sheetData>
  <mergeCells count="4">
    <mergeCell ref="C8:C12"/>
    <mergeCell ref="K8:K12"/>
    <mergeCell ref="C19:C23"/>
    <mergeCell ref="K19:K23"/>
  </mergeCells>
  <conditionalFormatting sqref="D184:E188">
    <cfRule type="expression" priority="1" dxfId="0" stopIfTrue="1">
      <formula>D184=MIN($C$15:$D$21)</formula>
    </cfRule>
  </conditionalFormatting>
  <conditionalFormatting sqref="H65 H76 H87 H98 H108 H120">
    <cfRule type="expression" priority="2" dxfId="0" stopIfTrue="1">
      <formula>H65=MIN(H65:H70)</formula>
    </cfRule>
  </conditionalFormatting>
  <conditionalFormatting sqref="H66 H77 H88 H99 H109 H121">
    <cfRule type="expression" priority="3" dxfId="0" stopIfTrue="1">
      <formula>H66=MIN(H65:H70)</formula>
    </cfRule>
  </conditionalFormatting>
  <conditionalFormatting sqref="H67 H78 H89 H100 H110 H122">
    <cfRule type="expression" priority="4" dxfId="0" stopIfTrue="1">
      <formula>H67=MIN(H65:H70)</formula>
    </cfRule>
  </conditionalFormatting>
  <conditionalFormatting sqref="H68 H79 H90 H101 H111 H123">
    <cfRule type="expression" priority="5" dxfId="0" stopIfTrue="1">
      <formula>H68=MIN(H65:H70)</formula>
    </cfRule>
  </conditionalFormatting>
  <conditionalFormatting sqref="H69 H80 H91 H102 H112 H124">
    <cfRule type="expression" priority="6" dxfId="0" stopIfTrue="1">
      <formula>H69=MIN(H65:H70)</formula>
    </cfRule>
  </conditionalFormatting>
  <conditionalFormatting sqref="H70 H81 H92 H103 H113 H125">
    <cfRule type="expression" priority="7" dxfId="0" stopIfTrue="1">
      <formula>H70=MIN(H65:H70)</formula>
    </cfRule>
  </conditionalFormatting>
  <conditionalFormatting sqref="G127">
    <cfRule type="expression" priority="8" dxfId="0" stopIfTrue="1">
      <formula>H120=MIN($G$6:$G$11)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2001-03-22T03:49:33Z</cp:lastPrinted>
  <dcterms:created xsi:type="dcterms:W3CDTF">2001-03-20T21:40:15Z</dcterms:created>
  <dcterms:modified xsi:type="dcterms:W3CDTF">2001-04-04T18:38:09Z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