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Chapter 18" sheetId="1" r:id="rId1"/>
    <sheet name="PERT, Deterministic" sheetId="2" r:id="rId2"/>
    <sheet name="PERT, Probabilistic" sheetId="3" r:id="rId3"/>
    <sheet name="PERT, Completion" sheetId="4" r:id="rId4"/>
    <sheet name="PERT, Crashing" sheetId="5" r:id="rId5"/>
    <sheet name="Examples" sheetId="6" r:id="rId6"/>
    <sheet name="Solved Problems" sheetId="7" r:id="rId7"/>
  </sheets>
  <externalReferences>
    <externalReference r:id="rId10"/>
  </externalReferences>
  <definedNames>
    <definedName name="_Fill" localSheetId="2" hidden="1">#REF!</definedName>
    <definedName name="_Fill" hidden="1">'PERT, Deterministic'!$I$4:$I$19</definedName>
    <definedName name="_MatInverse_Out" localSheetId="3" hidden="1">'[1]T18-1'!#REF!</definedName>
    <definedName name="_MatInverse_Out" localSheetId="2" hidden="1">#REF!</definedName>
    <definedName name="_MatInverse_Out" hidden="1">'PERT, Deterministic'!#REF!</definedName>
    <definedName name="_MatMult_A" localSheetId="3" hidden="1">'[1]T18-1'!#REF!</definedName>
    <definedName name="_MatMult_A" localSheetId="2" hidden="1">#REF!</definedName>
    <definedName name="_MatMult_A" hidden="1">'PERT, Deterministic'!#REF!</definedName>
    <definedName name="_MatMult_AxB" localSheetId="3" hidden="1">'[1]T18-1'!#REF!</definedName>
    <definedName name="_MatMult_AxB" localSheetId="2" hidden="1">#REF!</definedName>
    <definedName name="_MatMult_AxB" hidden="1">'PERT, Deterministic'!#REF!</definedName>
    <definedName name="_Regression_Int" localSheetId="1" hidden="1">1</definedName>
    <definedName name="activity1">'PERT, Deterministic'!$B$6:$B$35</definedName>
    <definedName name="activity2">'PERT, Probabilistic'!$B$6:$B$35</definedName>
    <definedName name="amb2">'PERT, Probabilistic'!$E$6:$G$35</definedName>
    <definedName name="end1">'PERT, Deterministic'!$D$6:$D$35</definedName>
    <definedName name="end2">'PERT, Probabilistic'!$D$6:$D$35</definedName>
    <definedName name="end4">'PERT, Crashing'!$D$8:$D$37</definedName>
    <definedName name="input3">'PERT, Completion'!$C$5:$H$12,'PERT, Completion'!$J$5:$N$12,'PERT, Completion'!$I$13</definedName>
    <definedName name="input4">'PERT, Crashing'!$B$8:$G$37</definedName>
    <definedName name="_xlnm.Print_Area" localSheetId="3">'PERT, Completion'!$A$1:$Q$25</definedName>
    <definedName name="_xlnm.Print_Area" localSheetId="1">'PERT, Deterministic'!$A$1:$J$36</definedName>
    <definedName name="start1">'PERT, Deterministic'!$C$6:$C$35</definedName>
    <definedName name="start2">'PERT, Probabilistic'!$C$6:$C$35</definedName>
    <definedName name="start4">'PERT, Crashing'!$C$8:$C$37</definedName>
    <definedName name="table1">'PERT, Deterministic'!$F$6:$J$35</definedName>
    <definedName name="table2">'PERT, Probabilistic'!$J$6:$N$35</definedName>
    <definedName name="table4">'PERT, Crashing'!$I$8:$M$37</definedName>
    <definedName name="time1">'PERT, Deterministic'!$E$6:$E$35</definedName>
    <definedName name="time2">'PERT, Probabilistic'!$I$6:$I$35</definedName>
    <definedName name="time4">'PERT, Crashing'!$H$8:$H$37</definedName>
  </definedNames>
  <calcPr fullCalcOnLoad="1"/>
</workbook>
</file>

<file path=xl/sharedStrings.xml><?xml version="1.0" encoding="utf-8"?>
<sst xmlns="http://schemas.openxmlformats.org/spreadsheetml/2006/main" count="427" uniqueCount="89">
  <si>
    <t>Start</t>
  </si>
  <si>
    <t>End</t>
  </si>
  <si>
    <t>Time</t>
  </si>
  <si>
    <t>ES</t>
  </si>
  <si>
    <t>EF</t>
  </si>
  <si>
    <t>LF</t>
  </si>
  <si>
    <t>LS</t>
  </si>
  <si>
    <t>Slack</t>
  </si>
  <si>
    <t xml:space="preserve">a </t>
  </si>
  <si>
    <t xml:space="preserve">m </t>
  </si>
  <si>
    <t xml:space="preserve">b </t>
  </si>
  <si>
    <t xml:space="preserve">Var </t>
  </si>
  <si>
    <t>E(T)</t>
  </si>
  <si>
    <t xml:space="preserve">ES </t>
  </si>
  <si>
    <t xml:space="preserve">EF </t>
  </si>
  <si>
    <t xml:space="preserve">LF </t>
  </si>
  <si>
    <t xml:space="preserve">LS </t>
  </si>
  <si>
    <t>Path</t>
  </si>
  <si>
    <t>Expected Times</t>
  </si>
  <si>
    <t>E(t)</t>
  </si>
  <si>
    <t>Probability</t>
  </si>
  <si>
    <t>1-2-5-8</t>
  </si>
  <si>
    <t>1-2-6-8</t>
  </si>
  <si>
    <t>1-3-4-7-8</t>
  </si>
  <si>
    <t>Projected Completion Time:</t>
  </si>
  <si>
    <t>Probability of Completion:</t>
  </si>
  <si>
    <r>
      <t>s</t>
    </r>
    <r>
      <rPr>
        <b/>
        <vertAlign val="subscript"/>
        <sz val="10"/>
        <rFont val="Arial"/>
        <family val="2"/>
      </rPr>
      <t>path</t>
    </r>
  </si>
  <si>
    <t>Probability of completion for single path:</t>
  </si>
  <si>
    <t>Crashing</t>
  </si>
  <si>
    <t>Activity</t>
  </si>
  <si>
    <t>a</t>
  </si>
  <si>
    <t>c</t>
  </si>
  <si>
    <t>b</t>
  </si>
  <si>
    <t>d</t>
  </si>
  <si>
    <t>e</t>
  </si>
  <si>
    <t>f</t>
  </si>
  <si>
    <t>Normal</t>
  </si>
  <si>
    <t>Cost</t>
  </si>
  <si>
    <t>Time-Cost Tradeoffs: Crashing</t>
  </si>
  <si>
    <t>Project Completion Time:</t>
  </si>
  <si>
    <t>Crashing Cost: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</si>
  <si>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</si>
  <si>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</si>
  <si>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</si>
  <si>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</si>
  <si>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</si>
  <si>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18 - Solved Problems</t>
  </si>
  <si>
    <t>Chapter 18 - Examples</t>
  </si>
  <si>
    <t>Chapter Eighteen - Project Management</t>
  </si>
  <si>
    <t>Pert/CPM with Deterministic Time Estimates</t>
  </si>
  <si>
    <t>Pert/CPM, Probabilistic Time Estimates</t>
  </si>
  <si>
    <t>Pert/CPM, Probabilistic Completion Time</t>
  </si>
  <si>
    <t>2-4.</t>
  </si>
  <si>
    <t>5.</t>
  </si>
  <si>
    <t/>
  </si>
  <si>
    <t>3.</t>
  </si>
  <si>
    <t>1-3-6-8</t>
  </si>
  <si>
    <t>1-4-7-8</t>
  </si>
  <si>
    <t>Variances</t>
  </si>
  <si>
    <t>6.</t>
  </si>
  <si>
    <t>a1</t>
  </si>
  <si>
    <t>a2</t>
  </si>
  <si>
    <t>a3</t>
  </si>
  <si>
    <t>a4</t>
  </si>
  <si>
    <t>a5</t>
  </si>
  <si>
    <t>a6</t>
  </si>
  <si>
    <t>a7</t>
  </si>
  <si>
    <t>g</t>
  </si>
  <si>
    <t>h</t>
  </si>
  <si>
    <t>i</t>
  </si>
  <si>
    <t xml:space="preserve">Notes: </t>
  </si>
  <si>
    <t>7.</t>
  </si>
  <si>
    <t>k</t>
  </si>
  <si>
    <t>Note: use AOA notation with ascending nodes numbers from beginning to end.</t>
  </si>
  <si>
    <t>use AOA notation with ascending nodes numbers from beginning to end.</t>
  </si>
  <si>
    <t>press Solve after each "crashing" entry.</t>
  </si>
  <si>
    <t>m</t>
  </si>
  <si>
    <t>1.</t>
  </si>
  <si>
    <t>1-2</t>
  </si>
  <si>
    <t>2-5</t>
  </si>
  <si>
    <t>2-4</t>
  </si>
  <si>
    <t>1-3</t>
  </si>
  <si>
    <t>3-4</t>
  </si>
  <si>
    <t>4-5</t>
  </si>
  <si>
    <t>2.</t>
  </si>
  <si>
    <t>4.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</si>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</sst>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000_)"/>
    <numFmt numFmtId="168" formatCode="0.00\ \)"/>
    <numFmt numFmtId="169" formatCode="0.00\ "/>
    <numFmt numFmtId="170" formatCode="0.0000"/>
    <numFmt numFmtId="171" formatCode="#,##0.0"/>
    <numFmt numFmtId="172" formatCode="0.000"/>
    <numFmt numFmtId="173" formatCode=";;;"/>
    <numFmt numFmtId="174" formatCode="0.00000"/>
    <numFmt numFmtId="175" formatCode="0.000000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8.5"/>
      <name val="Arial"/>
      <family val="0"/>
    </font>
    <font>
      <sz val="9"/>
      <name val="Arial"/>
      <family val="0"/>
    </font>
    <font>
      <b/>
      <sz val="9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 quotePrefix="1">
      <alignment horizontal="right"/>
      <protection hidden="1"/>
    </xf>
    <xf numFmtId="0" fontId="0" fillId="0" borderId="0" xfId="21">
      <alignment/>
      <protection/>
    </xf>
    <xf numFmtId="0" fontId="1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64" fontId="4" fillId="0" borderId="0" xfId="0" applyFont="1" applyAlignment="1" applyProtection="1">
      <alignment horizontal="left"/>
      <protection hidden="1"/>
    </xf>
    <xf numFmtId="164" fontId="1" fillId="0" borderId="1" xfId="0" applyFont="1" applyBorder="1" applyAlignment="1" applyProtection="1" quotePrefix="1">
      <alignment horizont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4" xfId="0" applyFont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/>
      <protection hidden="1"/>
    </xf>
    <xf numFmtId="166" fontId="1" fillId="0" borderId="4" xfId="0" applyNumberFormat="1" applyFont="1" applyBorder="1" applyAlignment="1" applyProtection="1">
      <alignment horizontal="center"/>
      <protection hidden="1"/>
    </xf>
    <xf numFmtId="166" fontId="1" fillId="0" borderId="2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9" fontId="1" fillId="0" borderId="0" xfId="0" applyNumberFormat="1" applyFont="1" applyBorder="1" applyAlignment="1" applyProtection="1">
      <alignment horizontal="center"/>
      <protection hidden="1"/>
    </xf>
    <xf numFmtId="164" fontId="1" fillId="2" borderId="5" xfId="0" applyFont="1" applyFill="1" applyBorder="1" applyAlignment="1" applyProtection="1">
      <alignment horizontal="center"/>
      <protection locked="0"/>
    </xf>
    <xf numFmtId="164" fontId="1" fillId="2" borderId="4" xfId="0" applyFont="1" applyFill="1" applyBorder="1" applyAlignment="1" applyProtection="1">
      <alignment horizontal="center"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/>
      <protection hidden="1"/>
    </xf>
    <xf numFmtId="0" fontId="4" fillId="0" borderId="0" xfId="22" applyFont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  <xf numFmtId="0" fontId="4" fillId="0" borderId="0" xfId="22" applyFont="1" applyProtection="1">
      <alignment/>
      <protection hidden="1"/>
    </xf>
    <xf numFmtId="0" fontId="1" fillId="0" borderId="6" xfId="22" applyFont="1" applyBorder="1" applyAlignment="1" applyProtection="1">
      <alignment horizontal="center"/>
      <protection hidden="1"/>
    </xf>
    <xf numFmtId="0" fontId="1" fillId="0" borderId="7" xfId="22" applyFont="1" applyBorder="1" applyAlignment="1" applyProtection="1">
      <alignment horizontal="centerContinuous"/>
      <protection hidden="1"/>
    </xf>
    <xf numFmtId="0" fontId="1" fillId="0" borderId="1" xfId="22" applyFont="1" applyBorder="1" applyAlignment="1" applyProtection="1">
      <alignment horizontal="centerContinuous"/>
      <protection hidden="1"/>
    </xf>
    <xf numFmtId="0" fontId="1" fillId="0" borderId="8" xfId="22" applyFont="1" applyBorder="1" applyAlignment="1" applyProtection="1">
      <alignment horizontal="centerContinuous"/>
      <protection hidden="1"/>
    </xf>
    <xf numFmtId="0" fontId="6" fillId="0" borderId="6" xfId="22" applyFont="1" applyBorder="1" applyAlignment="1" applyProtection="1">
      <alignment horizontal="center"/>
      <protection hidden="1"/>
    </xf>
    <xf numFmtId="0" fontId="0" fillId="0" borderId="3" xfId="22" applyFont="1" applyBorder="1" applyProtection="1">
      <alignment/>
      <protection hidden="1"/>
    </xf>
    <xf numFmtId="0" fontId="1" fillId="0" borderId="9" xfId="22" applyFont="1" applyBorder="1" applyAlignment="1" applyProtection="1">
      <alignment horizontal="center"/>
      <protection hidden="1"/>
    </xf>
    <xf numFmtId="0" fontId="1" fillId="0" borderId="10" xfId="22" applyFont="1" applyBorder="1" applyAlignment="1" applyProtection="1">
      <alignment horizontal="center"/>
      <protection hidden="1"/>
    </xf>
    <xf numFmtId="170" fontId="1" fillId="0" borderId="9" xfId="22" applyNumberFormat="1" applyFont="1" applyBorder="1" applyAlignment="1" applyProtection="1">
      <alignment horizontal="center"/>
      <protection hidden="1"/>
    </xf>
    <xf numFmtId="170" fontId="1" fillId="0" borderId="10" xfId="22" applyNumberFormat="1" applyFont="1" applyBorder="1" applyAlignment="1" applyProtection="1">
      <alignment horizontal="center"/>
      <protection hidden="1"/>
    </xf>
    <xf numFmtId="0" fontId="1" fillId="0" borderId="11" xfId="22" applyFont="1" applyBorder="1" applyAlignment="1" applyProtection="1">
      <alignment horizontal="center"/>
      <protection hidden="1"/>
    </xf>
    <xf numFmtId="0" fontId="0" fillId="0" borderId="4" xfId="22" applyFont="1" applyBorder="1" applyProtection="1">
      <alignment/>
      <protection hidden="1"/>
    </xf>
    <xf numFmtId="0" fontId="1" fillId="0" borderId="4" xfId="22" applyFont="1" applyBorder="1" applyAlignment="1" applyProtection="1">
      <alignment horizontal="right"/>
      <protection hidden="1"/>
    </xf>
    <xf numFmtId="170" fontId="1" fillId="0" borderId="6" xfId="22" applyNumberFormat="1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0" fontId="1" fillId="0" borderId="6" xfId="22" applyFont="1" applyBorder="1" applyAlignment="1" applyProtection="1">
      <alignment horizontal="centerContinuous"/>
      <protection hidden="1"/>
    </xf>
    <xf numFmtId="164" fontId="0" fillId="0" borderId="8" xfId="0" applyFont="1" applyBorder="1" applyAlignment="1" applyProtection="1">
      <alignment horizontal="centerContinuous"/>
      <protection hidden="1"/>
    </xf>
    <xf numFmtId="0" fontId="6" fillId="0" borderId="7" xfId="22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 horizontal="centerContinuous"/>
      <protection hidden="1"/>
    </xf>
    <xf numFmtId="164" fontId="1" fillId="0" borderId="11" xfId="0" applyFont="1" applyBorder="1" applyAlignment="1" applyProtection="1">
      <alignment horizontal="centerContinuous"/>
      <protection hidden="1"/>
    </xf>
    <xf numFmtId="164" fontId="0" fillId="0" borderId="12" xfId="0" applyFont="1" applyBorder="1" applyAlignment="1" applyProtection="1">
      <alignment horizontal="centerContinuous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1" fillId="0" borderId="13" xfId="0" applyFont="1" applyBorder="1" applyAlignment="1" applyProtection="1">
      <alignment horizontal="centerContinuous"/>
      <protection hidden="1"/>
    </xf>
    <xf numFmtId="164" fontId="1" fillId="0" borderId="14" xfId="0" applyFont="1" applyBorder="1" applyAlignment="1" applyProtection="1">
      <alignment horizontal="centerContinuous"/>
      <protection hidden="1"/>
    </xf>
    <xf numFmtId="164" fontId="1" fillId="0" borderId="12" xfId="0" applyFont="1" applyBorder="1" applyAlignment="1" applyProtection="1">
      <alignment horizontal="centerContinuous"/>
      <protection hidden="1"/>
    </xf>
    <xf numFmtId="0" fontId="1" fillId="2" borderId="9" xfId="22" applyFont="1" applyFill="1" applyBorder="1" applyAlignment="1" applyProtection="1">
      <alignment horizontal="center"/>
      <protection locked="0"/>
    </xf>
    <xf numFmtId="0" fontId="1" fillId="2" borderId="0" xfId="22" applyFont="1" applyFill="1" applyAlignment="1" applyProtection="1">
      <alignment horizontal="center"/>
      <protection locked="0"/>
    </xf>
    <xf numFmtId="0" fontId="1" fillId="2" borderId="10" xfId="22" applyFont="1" applyFill="1" applyBorder="1" applyAlignment="1" applyProtection="1">
      <alignment horizontal="center"/>
      <protection locked="0"/>
    </xf>
    <xf numFmtId="0" fontId="1" fillId="2" borderId="6" xfId="22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5" xfId="0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1" fillId="0" borderId="5" xfId="0" applyFont="1" applyBorder="1" applyAlignment="1" applyProtection="1">
      <alignment horizontal="centerContinuous"/>
      <protection hidden="1"/>
    </xf>
    <xf numFmtId="164" fontId="1" fillId="0" borderId="15" xfId="0" applyFont="1" applyBorder="1" applyAlignment="1" applyProtection="1">
      <alignment horizontal="centerContinuous"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14" xfId="0" applyFont="1" applyBorder="1" applyAlignment="1" applyProtection="1">
      <alignment horizontal="center"/>
      <protection hidden="1"/>
    </xf>
    <xf numFmtId="164" fontId="1" fillId="0" borderId="13" xfId="0" applyFont="1" applyBorder="1" applyAlignment="1" applyProtection="1" quotePrefix="1">
      <alignment horizontal="center"/>
      <protection hidden="1"/>
    </xf>
    <xf numFmtId="164" fontId="1" fillId="0" borderId="13" xfId="0" applyFont="1" applyBorder="1" applyAlignment="1" applyProtection="1">
      <alignment horizontal="center"/>
      <protection hidden="1"/>
    </xf>
    <xf numFmtId="164" fontId="1" fillId="0" borderId="12" xfId="0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1" fillId="0" borderId="9" xfId="0" applyFont="1" applyFill="1" applyBorder="1" applyAlignment="1" applyProtection="1">
      <alignment horizontal="center"/>
      <protection hidden="1"/>
    </xf>
    <xf numFmtId="164" fontId="1" fillId="0" borderId="15" xfId="0" applyFont="1" applyBorder="1" applyAlignment="1" applyProtection="1">
      <alignment horizontal="center"/>
      <protection hidden="1"/>
    </xf>
    <xf numFmtId="164" fontId="1" fillId="0" borderId="10" xfId="0" applyFont="1" applyFill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 horizontal="center"/>
      <protection hidden="1"/>
    </xf>
    <xf numFmtId="164" fontId="1" fillId="0" borderId="11" xfId="0" applyFont="1" applyFill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1" fillId="2" borderId="14" xfId="0" applyFont="1" applyFill="1" applyBorder="1" applyAlignment="1" applyProtection="1">
      <alignment horizontal="center"/>
      <protection locked="0"/>
    </xf>
    <xf numFmtId="164" fontId="1" fillId="2" borderId="13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hidden="1"/>
    </xf>
    <xf numFmtId="0" fontId="1" fillId="0" borderId="0" xfId="21" applyFont="1" applyAlignment="1" quotePrefix="1">
      <alignment horizontal="right"/>
      <protection/>
    </xf>
    <xf numFmtId="164" fontId="0" fillId="0" borderId="0" xfId="0" applyFont="1" applyBorder="1" applyAlignment="1" applyProtection="1">
      <alignment/>
      <protection hidden="1"/>
    </xf>
    <xf numFmtId="164" fontId="1" fillId="0" borderId="7" xfId="0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/>
      <protection hidden="1"/>
    </xf>
    <xf numFmtId="164" fontId="1" fillId="0" borderId="8" xfId="0" applyFont="1" applyBorder="1" applyAlignment="1" applyProtection="1" quotePrefix="1">
      <alignment horizontal="center"/>
      <protection hidden="1"/>
    </xf>
    <xf numFmtId="164" fontId="1" fillId="2" borderId="0" xfId="0" applyFont="1" applyFill="1" applyBorder="1" applyAlignment="1" applyProtection="1" quotePrefix="1">
      <alignment horizontal="center"/>
      <protection locked="0"/>
    </xf>
    <xf numFmtId="164" fontId="1" fillId="2" borderId="15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 horizontal="center"/>
      <protection locked="0"/>
    </xf>
    <xf numFmtId="164" fontId="1" fillId="2" borderId="12" xfId="0" applyFont="1" applyFill="1" applyBorder="1" applyAlignment="1" applyProtection="1">
      <alignment horizontal="center"/>
      <protection locked="0"/>
    </xf>
    <xf numFmtId="166" fontId="1" fillId="0" borderId="15" xfId="0" applyNumberFormat="1" applyFont="1" applyBorder="1" applyAlignment="1" applyProtection="1">
      <alignment horizontal="center"/>
      <protection hidden="1"/>
    </xf>
    <xf numFmtId="166" fontId="1" fillId="0" borderId="3" xfId="0" applyNumberFormat="1" applyFont="1" applyBorder="1" applyAlignment="1" applyProtection="1">
      <alignment horizontal="center"/>
      <protection hidden="1"/>
    </xf>
    <xf numFmtId="166" fontId="1" fillId="0" borderId="14" xfId="0" applyNumberFormat="1" applyFont="1" applyBorder="1" applyAlignment="1" applyProtection="1">
      <alignment horizontal="center"/>
      <protection hidden="1"/>
    </xf>
    <xf numFmtId="166" fontId="1" fillId="0" borderId="13" xfId="0" applyNumberFormat="1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1" fillId="0" borderId="0" xfId="20" applyAlignment="1" applyProtection="1">
      <alignment horizontal="left"/>
      <protection hidden="1"/>
    </xf>
    <xf numFmtId="0" fontId="11" fillId="0" borderId="0" xfId="20" applyAlignment="1" applyProtection="1">
      <alignment horizontal="left"/>
      <protection hidden="1"/>
    </xf>
    <xf numFmtId="164" fontId="11" fillId="0" borderId="0" xfId="20" applyAlignment="1" applyProtection="1">
      <alignment/>
      <protection hidden="1"/>
    </xf>
    <xf numFmtId="0" fontId="11" fillId="0" borderId="0" xfId="20" applyAlignment="1">
      <alignment/>
    </xf>
    <xf numFmtId="0" fontId="11" fillId="0" borderId="0" xfId="20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17Instructor" xfId="21"/>
    <cellStyle name="Normal_T18-3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3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'PERT, Completion'!$S$4:$S$14</c:f>
              <c:numCache>
                <c:ptCount val="11"/>
                <c:pt idx="0">
                  <c:v>12.5</c:v>
                </c:pt>
                <c:pt idx="1">
                  <c:v>13.2</c:v>
                </c:pt>
                <c:pt idx="2">
                  <c:v>13.899999999999999</c:v>
                </c:pt>
                <c:pt idx="3">
                  <c:v>14.599999999999998</c:v>
                </c:pt>
                <c:pt idx="4">
                  <c:v>15.299999999999997</c:v>
                </c:pt>
                <c:pt idx="5">
                  <c:v>15.999999999999996</c:v>
                </c:pt>
                <c:pt idx="6">
                  <c:v>16.699999999999996</c:v>
                </c:pt>
                <c:pt idx="7">
                  <c:v>17.399999999999995</c:v>
                </c:pt>
                <c:pt idx="8">
                  <c:v>18.099999999999994</c:v>
                </c:pt>
                <c:pt idx="9">
                  <c:v>18.799999999999994</c:v>
                </c:pt>
                <c:pt idx="10">
                  <c:v>19.499999999999993</c:v>
                </c:pt>
              </c:numCache>
            </c:numRef>
          </c:xVal>
          <c:yVal>
            <c:numRef>
              <c:f>'PERT, Completion'!$T$4:$T$14</c:f>
              <c:numCache>
                <c:ptCount val="11"/>
                <c:pt idx="0">
                  <c:v>0.0008726826950457599</c:v>
                </c:pt>
                <c:pt idx="1">
                  <c:v>0.007915451582979944</c:v>
                </c:pt>
                <c:pt idx="2">
                  <c:v>0.043983595980427045</c:v>
                </c:pt>
                <c:pt idx="3">
                  <c:v>0.14972746563574438</c:v>
                </c:pt>
                <c:pt idx="4">
                  <c:v>0.3122539333667606</c:v>
                </c:pt>
                <c:pt idx="5">
                  <c:v>0.39894228040143265</c:v>
                </c:pt>
                <c:pt idx="6">
                  <c:v>0.31225393336676216</c:v>
                </c:pt>
                <c:pt idx="7">
                  <c:v>0.1497274656357459</c:v>
                </c:pt>
                <c:pt idx="8">
                  <c:v>0.04398359598042771</c:v>
                </c:pt>
                <c:pt idx="9">
                  <c:v>0.007915451582980104</c:v>
                </c:pt>
                <c:pt idx="10">
                  <c:v>0.0008726826950457818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'PERT, Completion'!$S$15:$S$16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'PERT, Completion'!$U$15:$U$16</c:f>
              <c:numCache>
                <c:ptCount val="2"/>
                <c:pt idx="0">
                  <c:v>0</c:v>
                </c:pt>
                <c:pt idx="1">
                  <c:v>0.39894228040143265</c:v>
                </c:pt>
              </c:numCache>
            </c:numRef>
          </c:yVal>
          <c:smooth val="1"/>
        </c:ser>
        <c:axId val="50557105"/>
        <c:axId val="52360762"/>
      </c:scatterChart>
      <c:val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crossBetween val="midCat"/>
        <c:dispUnits/>
      </c:valAx>
      <c:valAx>
        <c:axId val="5236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2</xdr:row>
      <xdr:rowOff>19050</xdr:rowOff>
    </xdr:from>
    <xdr:to>
      <xdr:col>7</xdr:col>
      <xdr:colOff>542925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42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28575</xdr:rowOff>
    </xdr:from>
    <xdr:to>
      <xdr:col>9</xdr:col>
      <xdr:colOff>514350</xdr:colOff>
      <xdr:row>3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35242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</xdr:row>
      <xdr:rowOff>19050</xdr:rowOff>
    </xdr:from>
    <xdr:to>
      <xdr:col>11</xdr:col>
      <xdr:colOff>38100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42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2</xdr:row>
      <xdr:rowOff>9525</xdr:rowOff>
    </xdr:from>
    <xdr:to>
      <xdr:col>13</xdr:col>
      <xdr:colOff>57150</xdr:colOff>
      <xdr:row>3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333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</xdr:row>
      <xdr:rowOff>19050</xdr:rowOff>
    </xdr:from>
    <xdr:to>
      <xdr:col>13</xdr:col>
      <xdr:colOff>361950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809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66675</xdr:rowOff>
    </xdr:from>
    <xdr:to>
      <xdr:col>2</xdr:col>
      <xdr:colOff>180975</xdr:colOff>
      <xdr:row>20</xdr:row>
      <xdr:rowOff>161925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20992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14</xdr:row>
      <xdr:rowOff>38100</xdr:rowOff>
    </xdr:from>
    <xdr:to>
      <xdr:col>15</xdr:col>
      <xdr:colOff>628650</xdr:colOff>
      <xdr:row>23</xdr:row>
      <xdr:rowOff>123825</xdr:rowOff>
    </xdr:to>
    <xdr:graphicFrame>
      <xdr:nvGraphicFramePr>
        <xdr:cNvPr id="3" name="Chart 4"/>
        <xdr:cNvGraphicFramePr/>
      </xdr:nvGraphicFramePr>
      <xdr:xfrm>
        <a:off x="3038475" y="2362200"/>
        <a:ext cx="31718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3</xdr:row>
      <xdr:rowOff>28575</xdr:rowOff>
    </xdr:from>
    <xdr:to>
      <xdr:col>4</xdr:col>
      <xdr:colOff>466725</xdr:colOff>
      <xdr:row>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52387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</xdr:row>
      <xdr:rowOff>19050</xdr:rowOff>
    </xdr:from>
    <xdr:to>
      <xdr:col>6</xdr:col>
      <xdr:colOff>476250</xdr:colOff>
      <xdr:row>4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1435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e\Irwin\Chap1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8-1"/>
      <sheetName val="T18-2"/>
      <sheetName val="T18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6.7109375" style="3" customWidth="1"/>
    <col min="3" max="3" width="16.7109375" style="3" customWidth="1"/>
    <col min="4" max="4" width="62.28125" style="3" customWidth="1"/>
    <col min="5" max="5" width="2.7109375" style="3" customWidth="1"/>
    <col min="6" max="16384" width="9.140625" style="3" customWidth="1"/>
  </cols>
  <sheetData>
    <row r="1" spans="2:4" ht="12.75">
      <c r="B1" s="4" t="s">
        <v>88</v>
      </c>
      <c r="C1" s="5"/>
      <c r="D1" s="5"/>
    </row>
    <row r="2" spans="2:4" ht="12.75">
      <c r="B2" s="4" t="s">
        <v>41</v>
      </c>
      <c r="C2" s="5"/>
      <c r="D2" s="5"/>
    </row>
    <row r="3" spans="2:4" ht="12.75">
      <c r="B3" s="4" t="s">
        <v>42</v>
      </c>
      <c r="C3" s="5"/>
      <c r="D3" s="5"/>
    </row>
    <row r="4" spans="2:4" ht="12.75">
      <c r="B4" s="99" t="s">
        <v>87</v>
      </c>
      <c r="C4" s="100"/>
      <c r="D4" s="100"/>
    </row>
    <row r="6" ht="12.75">
      <c r="B6" s="6" t="s">
        <v>48</v>
      </c>
    </row>
    <row r="8" spans="3:4" ht="12.75">
      <c r="C8" s="6" t="s">
        <v>43</v>
      </c>
      <c r="D8" s="101" t="s">
        <v>49</v>
      </c>
    </row>
    <row r="9" spans="3:4" ht="12.75">
      <c r="C9" s="6"/>
      <c r="D9" s="101" t="s">
        <v>50</v>
      </c>
    </row>
    <row r="10" spans="3:4" ht="12.75">
      <c r="C10" s="6"/>
      <c r="D10" s="102" t="s">
        <v>51</v>
      </c>
    </row>
    <row r="11" ht="12.75">
      <c r="D11" s="103" t="s">
        <v>38</v>
      </c>
    </row>
    <row r="12" ht="12.75">
      <c r="D12" s="45"/>
    </row>
    <row r="13" ht="12.75">
      <c r="C13" s="104" t="s">
        <v>44</v>
      </c>
    </row>
    <row r="15" ht="12.75">
      <c r="C15" s="104" t="s">
        <v>45</v>
      </c>
    </row>
    <row r="17" spans="3:4" ht="12.75">
      <c r="C17" s="6"/>
      <c r="D17" s="105"/>
    </row>
    <row r="18" ht="12.75">
      <c r="D18" s="105"/>
    </row>
    <row r="19" ht="12.75">
      <c r="C19" s="6"/>
    </row>
    <row r="20" ht="12.75">
      <c r="B20" s="98" t="s">
        <v>86</v>
      </c>
    </row>
    <row r="21" ht="12.75">
      <c r="C21" s="6"/>
    </row>
  </sheetData>
  <sheetProtection password="A753" sheet="1" objects="1" scenarios="1"/>
  <hyperlinks>
    <hyperlink ref="D8" location="'PERT, Deterministic'!A1" display="Pert/CPM with Deterministic Time Estimates"/>
    <hyperlink ref="D9" location="'PERT, Probabilistic'!A1" display="Pert/CPM, Probabilistic Time Estimates"/>
    <hyperlink ref="D10" location="'PERT, Completion'!A1" display="Pert/CPM, Probabilistic Completion Time"/>
    <hyperlink ref="D11" location="'PERT, Crashing'!A1" display="Time-Cost Tradeoffs: Crashing"/>
    <hyperlink ref="C13" location="Examples!A1" display="Examples"/>
    <hyperlink ref="C15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K36"/>
  <sheetViews>
    <sheetView workbookViewId="0" topLeftCell="A1">
      <selection activeCell="A1" sqref="A1"/>
    </sheetView>
  </sheetViews>
  <sheetFormatPr defaultColWidth="18.7109375" defaultRowHeight="12.75"/>
  <cols>
    <col min="1" max="1" width="3.7109375" style="1" customWidth="1"/>
    <col min="2" max="10" width="8.28125" style="1" customWidth="1"/>
    <col min="11" max="16384" width="18.7109375" style="1" customWidth="1"/>
  </cols>
  <sheetData>
    <row r="1" spans="1:2" ht="12.75">
      <c r="A1" s="9" t="s">
        <v>49</v>
      </c>
      <c r="B1" s="9"/>
    </row>
    <row r="2" ht="12.75">
      <c r="B2" s="26" t="s">
        <v>73</v>
      </c>
    </row>
    <row r="3" ht="12.75">
      <c r="C3" s="9"/>
    </row>
    <row r="4" ht="13.5" thickBot="1"/>
    <row r="5" spans="2:11" ht="13.5" thickBot="1">
      <c r="B5" s="86" t="s">
        <v>29</v>
      </c>
      <c r="C5" s="10" t="s">
        <v>0</v>
      </c>
      <c r="D5" s="10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72" t="s">
        <v>7</v>
      </c>
      <c r="K5" s="85"/>
    </row>
    <row r="6" spans="1:11" ht="12.75">
      <c r="A6" s="13"/>
      <c r="B6" s="17" t="s">
        <v>60</v>
      </c>
      <c r="C6" s="17">
        <v>1</v>
      </c>
      <c r="D6" s="17">
        <v>2</v>
      </c>
      <c r="E6" s="17">
        <v>8</v>
      </c>
      <c r="F6" s="14">
        <v>0</v>
      </c>
      <c r="G6" s="15">
        <v>8</v>
      </c>
      <c r="H6" s="15">
        <v>8</v>
      </c>
      <c r="I6" s="15">
        <v>0</v>
      </c>
      <c r="J6" s="15">
        <v>0</v>
      </c>
      <c r="K6" s="12"/>
    </row>
    <row r="7" spans="1:11" ht="12.75">
      <c r="A7" s="13"/>
      <c r="B7" s="17" t="s">
        <v>61</v>
      </c>
      <c r="C7" s="17">
        <v>2</v>
      </c>
      <c r="D7" s="17">
        <v>4</v>
      </c>
      <c r="E7" s="17">
        <v>6</v>
      </c>
      <c r="F7" s="14">
        <v>8</v>
      </c>
      <c r="G7" s="15">
        <v>14</v>
      </c>
      <c r="H7" s="15">
        <v>16</v>
      </c>
      <c r="I7" s="15">
        <v>10</v>
      </c>
      <c r="J7" s="15">
        <v>2</v>
      </c>
      <c r="K7" s="12"/>
    </row>
    <row r="8" spans="1:11" ht="12.75">
      <c r="A8" s="13"/>
      <c r="B8" s="17" t="s">
        <v>62</v>
      </c>
      <c r="C8" s="17">
        <v>1</v>
      </c>
      <c r="D8" s="17">
        <v>3</v>
      </c>
      <c r="E8" s="17">
        <v>4</v>
      </c>
      <c r="F8" s="14">
        <v>0</v>
      </c>
      <c r="G8" s="15">
        <v>4</v>
      </c>
      <c r="H8" s="15">
        <v>10</v>
      </c>
      <c r="I8" s="15">
        <v>6</v>
      </c>
      <c r="J8" s="15">
        <v>6</v>
      </c>
      <c r="K8" s="12"/>
    </row>
    <row r="9" spans="1:11" ht="12.75">
      <c r="A9" s="13"/>
      <c r="B9" s="17" t="s">
        <v>63</v>
      </c>
      <c r="C9" s="17">
        <v>3</v>
      </c>
      <c r="D9" s="17">
        <v>5</v>
      </c>
      <c r="E9" s="17">
        <v>9</v>
      </c>
      <c r="F9" s="14">
        <v>4</v>
      </c>
      <c r="G9" s="15">
        <v>13</v>
      </c>
      <c r="H9" s="15">
        <v>19</v>
      </c>
      <c r="I9" s="15">
        <v>10</v>
      </c>
      <c r="J9" s="15">
        <v>6</v>
      </c>
      <c r="K9" s="12"/>
    </row>
    <row r="10" spans="1:11" ht="12.75">
      <c r="A10" s="13"/>
      <c r="B10" s="17" t="s">
        <v>64</v>
      </c>
      <c r="C10" s="17">
        <v>2</v>
      </c>
      <c r="D10" s="17">
        <v>5</v>
      </c>
      <c r="E10" s="17">
        <v>11</v>
      </c>
      <c r="F10" s="14">
        <v>8</v>
      </c>
      <c r="G10" s="15">
        <v>19</v>
      </c>
      <c r="H10" s="15">
        <v>19</v>
      </c>
      <c r="I10" s="15">
        <v>8</v>
      </c>
      <c r="J10" s="15">
        <v>0</v>
      </c>
      <c r="K10" s="12"/>
    </row>
    <row r="11" spans="1:11" ht="12.75">
      <c r="A11" s="13"/>
      <c r="B11" s="17" t="s">
        <v>65</v>
      </c>
      <c r="C11" s="17">
        <v>4</v>
      </c>
      <c r="D11" s="17">
        <v>5</v>
      </c>
      <c r="E11" s="17">
        <v>3</v>
      </c>
      <c r="F11" s="14">
        <v>14</v>
      </c>
      <c r="G11" s="15">
        <v>17</v>
      </c>
      <c r="H11" s="15">
        <v>19</v>
      </c>
      <c r="I11" s="15">
        <v>16</v>
      </c>
      <c r="J11" s="15">
        <v>2</v>
      </c>
      <c r="K11" s="12"/>
    </row>
    <row r="12" spans="1:11" ht="12.75">
      <c r="A12" s="13"/>
      <c r="B12" s="17" t="s">
        <v>66</v>
      </c>
      <c r="C12" s="17">
        <v>5</v>
      </c>
      <c r="D12" s="17">
        <v>6</v>
      </c>
      <c r="E12" s="17">
        <v>1</v>
      </c>
      <c r="F12" s="14">
        <v>19</v>
      </c>
      <c r="G12" s="15">
        <v>20</v>
      </c>
      <c r="H12" s="15">
        <v>20</v>
      </c>
      <c r="I12" s="15">
        <v>19</v>
      </c>
      <c r="J12" s="15">
        <v>0</v>
      </c>
      <c r="K12" s="12"/>
    </row>
    <row r="13" spans="1:11" ht="12.75">
      <c r="A13" s="13"/>
      <c r="B13" s="17"/>
      <c r="C13" s="17"/>
      <c r="D13" s="17"/>
      <c r="E13" s="17"/>
      <c r="F13" s="14"/>
      <c r="G13" s="15"/>
      <c r="H13" s="15"/>
      <c r="I13" s="15"/>
      <c r="J13" s="15"/>
      <c r="K13" s="12"/>
    </row>
    <row r="14" spans="1:11" ht="12.75">
      <c r="A14" s="13"/>
      <c r="B14" s="17"/>
      <c r="C14" s="17"/>
      <c r="D14" s="17"/>
      <c r="E14" s="17"/>
      <c r="F14" s="14"/>
      <c r="G14" s="15"/>
      <c r="H14" s="15"/>
      <c r="I14" s="15"/>
      <c r="J14" s="15"/>
      <c r="K14" s="12"/>
    </row>
    <row r="15" spans="1:11" ht="12.75">
      <c r="A15" s="13"/>
      <c r="B15" s="17"/>
      <c r="C15" s="17"/>
      <c r="D15" s="17"/>
      <c r="E15" s="17"/>
      <c r="F15" s="14"/>
      <c r="G15" s="15"/>
      <c r="H15" s="15"/>
      <c r="I15" s="15"/>
      <c r="J15" s="15"/>
      <c r="K15" s="12"/>
    </row>
    <row r="16" spans="1:11" ht="12.75">
      <c r="A16" s="13"/>
      <c r="B16" s="17"/>
      <c r="C16" s="17"/>
      <c r="D16" s="17"/>
      <c r="E16" s="17"/>
      <c r="F16" s="14"/>
      <c r="G16" s="15"/>
      <c r="H16" s="15"/>
      <c r="I16" s="15"/>
      <c r="J16" s="15"/>
      <c r="K16" s="12"/>
    </row>
    <row r="17" spans="1:11" ht="12.75">
      <c r="A17" s="13"/>
      <c r="B17" s="17"/>
      <c r="C17" s="17"/>
      <c r="D17" s="17"/>
      <c r="E17" s="17"/>
      <c r="F17" s="14"/>
      <c r="G17" s="15"/>
      <c r="H17" s="15"/>
      <c r="I17" s="15"/>
      <c r="J17" s="15"/>
      <c r="K17" s="12"/>
    </row>
    <row r="18" spans="1:11" ht="12.75">
      <c r="A18" s="13"/>
      <c r="B18" s="17"/>
      <c r="C18" s="17"/>
      <c r="D18" s="17"/>
      <c r="E18" s="17"/>
      <c r="F18" s="14"/>
      <c r="G18" s="15"/>
      <c r="H18" s="15"/>
      <c r="I18" s="15"/>
      <c r="J18" s="15"/>
      <c r="K18" s="12"/>
    </row>
    <row r="19" spans="1:11" ht="12.75">
      <c r="A19" s="13"/>
      <c r="B19" s="17"/>
      <c r="C19" s="17"/>
      <c r="D19" s="17"/>
      <c r="E19" s="17"/>
      <c r="F19" s="14"/>
      <c r="G19" s="15"/>
      <c r="H19" s="15"/>
      <c r="I19" s="15"/>
      <c r="J19" s="15"/>
      <c r="K19" s="12"/>
    </row>
    <row r="20" spans="1:11" ht="12.75">
      <c r="A20" s="13"/>
      <c r="B20" s="17"/>
      <c r="C20" s="17"/>
      <c r="D20" s="17"/>
      <c r="E20" s="17"/>
      <c r="F20" s="14"/>
      <c r="G20" s="15"/>
      <c r="H20" s="15"/>
      <c r="I20" s="15"/>
      <c r="J20" s="15"/>
      <c r="K20" s="12"/>
    </row>
    <row r="21" spans="1:11" ht="12.75">
      <c r="A21" s="13"/>
      <c r="B21" s="17"/>
      <c r="C21" s="17"/>
      <c r="D21" s="17"/>
      <c r="E21" s="17"/>
      <c r="F21" s="14"/>
      <c r="G21" s="15"/>
      <c r="H21" s="15"/>
      <c r="I21" s="15"/>
      <c r="J21" s="15"/>
      <c r="K21" s="12"/>
    </row>
    <row r="22" spans="1:11" ht="12.75">
      <c r="A22" s="13"/>
      <c r="B22" s="17"/>
      <c r="C22" s="17"/>
      <c r="D22" s="17"/>
      <c r="E22" s="17"/>
      <c r="F22" s="14"/>
      <c r="G22" s="15"/>
      <c r="H22" s="15"/>
      <c r="I22" s="15"/>
      <c r="J22" s="15"/>
      <c r="K22" s="12"/>
    </row>
    <row r="23" spans="1:11" ht="12.75">
      <c r="A23" s="13"/>
      <c r="B23" s="17"/>
      <c r="C23" s="17"/>
      <c r="D23" s="17"/>
      <c r="E23" s="17"/>
      <c r="F23" s="14"/>
      <c r="G23" s="15"/>
      <c r="H23" s="15"/>
      <c r="I23" s="15"/>
      <c r="J23" s="15"/>
      <c r="K23" s="12"/>
    </row>
    <row r="24" spans="1:11" ht="12.75">
      <c r="A24" s="13"/>
      <c r="B24" s="17"/>
      <c r="C24" s="17"/>
      <c r="D24" s="17"/>
      <c r="E24" s="17"/>
      <c r="F24" s="14"/>
      <c r="G24" s="15"/>
      <c r="H24" s="15"/>
      <c r="I24" s="15"/>
      <c r="J24" s="15"/>
      <c r="K24" s="12"/>
    </row>
    <row r="25" spans="1:11" ht="12.75">
      <c r="A25" s="13"/>
      <c r="B25" s="17"/>
      <c r="C25" s="17"/>
      <c r="D25" s="17"/>
      <c r="E25" s="17"/>
      <c r="F25" s="14"/>
      <c r="G25" s="15"/>
      <c r="H25" s="15"/>
      <c r="I25" s="15"/>
      <c r="J25" s="15"/>
      <c r="K25" s="12"/>
    </row>
    <row r="26" spans="1:11" ht="12.75">
      <c r="A26" s="13"/>
      <c r="B26" s="17"/>
      <c r="C26" s="17"/>
      <c r="D26" s="17"/>
      <c r="E26" s="17"/>
      <c r="F26" s="14"/>
      <c r="G26" s="15"/>
      <c r="H26" s="15"/>
      <c r="I26" s="15"/>
      <c r="J26" s="15"/>
      <c r="K26" s="12"/>
    </row>
    <row r="27" spans="1:11" ht="12.75">
      <c r="A27" s="13"/>
      <c r="B27" s="17"/>
      <c r="C27" s="17"/>
      <c r="D27" s="17"/>
      <c r="E27" s="17"/>
      <c r="F27" s="14"/>
      <c r="G27" s="15"/>
      <c r="H27" s="15"/>
      <c r="I27" s="15"/>
      <c r="J27" s="15"/>
      <c r="K27" s="12"/>
    </row>
    <row r="28" spans="1:11" ht="12.75">
      <c r="A28" s="13"/>
      <c r="B28" s="17"/>
      <c r="C28" s="17"/>
      <c r="D28" s="17"/>
      <c r="E28" s="17"/>
      <c r="F28" s="14"/>
      <c r="G28" s="15"/>
      <c r="H28" s="15"/>
      <c r="I28" s="15"/>
      <c r="J28" s="15"/>
      <c r="K28" s="12"/>
    </row>
    <row r="29" spans="1:11" ht="12.75">
      <c r="A29" s="13"/>
      <c r="B29" s="17"/>
      <c r="C29" s="17"/>
      <c r="D29" s="17"/>
      <c r="E29" s="17"/>
      <c r="F29" s="14"/>
      <c r="G29" s="15"/>
      <c r="H29" s="15"/>
      <c r="I29" s="15"/>
      <c r="J29" s="15"/>
      <c r="K29" s="12"/>
    </row>
    <row r="30" spans="1:11" ht="12.75">
      <c r="A30" s="13"/>
      <c r="B30" s="17"/>
      <c r="C30" s="17"/>
      <c r="D30" s="17"/>
      <c r="E30" s="17"/>
      <c r="F30" s="14"/>
      <c r="G30" s="15"/>
      <c r="H30" s="15"/>
      <c r="I30" s="15"/>
      <c r="J30" s="15"/>
      <c r="K30" s="12"/>
    </row>
    <row r="31" spans="1:11" ht="12.75">
      <c r="A31" s="13"/>
      <c r="B31" s="17"/>
      <c r="C31" s="17"/>
      <c r="D31" s="17"/>
      <c r="E31" s="17"/>
      <c r="F31" s="14"/>
      <c r="G31" s="15"/>
      <c r="H31" s="15"/>
      <c r="I31" s="15"/>
      <c r="J31" s="15"/>
      <c r="K31" s="12"/>
    </row>
    <row r="32" spans="1:11" ht="12.75">
      <c r="A32" s="13"/>
      <c r="B32" s="17"/>
      <c r="C32" s="17"/>
      <c r="D32" s="17"/>
      <c r="E32" s="17"/>
      <c r="F32" s="14"/>
      <c r="G32" s="15"/>
      <c r="H32" s="15"/>
      <c r="I32" s="15"/>
      <c r="J32" s="15"/>
      <c r="K32" s="12"/>
    </row>
    <row r="33" spans="1:11" ht="12.75">
      <c r="A33" s="13"/>
      <c r="B33" s="17"/>
      <c r="C33" s="17"/>
      <c r="D33" s="17"/>
      <c r="E33" s="17"/>
      <c r="F33" s="14"/>
      <c r="G33" s="15"/>
      <c r="H33" s="15"/>
      <c r="I33" s="15"/>
      <c r="J33" s="15"/>
      <c r="K33" s="12"/>
    </row>
    <row r="34" spans="1:11" ht="12.75">
      <c r="A34" s="13"/>
      <c r="B34" s="17"/>
      <c r="C34" s="17"/>
      <c r="D34" s="17"/>
      <c r="E34" s="17"/>
      <c r="F34" s="14"/>
      <c r="G34" s="15"/>
      <c r="H34" s="15"/>
      <c r="I34" s="15"/>
      <c r="J34" s="15"/>
      <c r="K34" s="12"/>
    </row>
    <row r="35" spans="1:11" ht="13.5" thickBot="1">
      <c r="A35" s="13"/>
      <c r="B35" s="81"/>
      <c r="C35" s="17"/>
      <c r="D35" s="17"/>
      <c r="E35" s="17"/>
      <c r="F35" s="14"/>
      <c r="G35" s="15"/>
      <c r="H35" s="15"/>
      <c r="I35" s="15"/>
      <c r="J35" s="15"/>
      <c r="K35" s="12"/>
    </row>
    <row r="36" spans="3:10" ht="12.75">
      <c r="C36" s="16"/>
      <c r="D36" s="16"/>
      <c r="E36" s="16"/>
      <c r="F36" s="16"/>
      <c r="G36" s="16"/>
      <c r="H36" s="16"/>
      <c r="I36" s="16"/>
      <c r="J36" s="16"/>
    </row>
  </sheetData>
  <sheetProtection sheet="1" objects="1" scenarios="1"/>
  <conditionalFormatting sqref="B6:J35">
    <cfRule type="expression" priority="1" dxfId="0" stopIfTrue="1">
      <formula>AND(ISNUMBER($J6),$J6=0)</formula>
    </cfRule>
  </conditionalFormatting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6"/>
  <sheetViews>
    <sheetView workbookViewId="0" topLeftCell="A1">
      <selection activeCell="E20" sqref="E20"/>
    </sheetView>
  </sheetViews>
  <sheetFormatPr defaultColWidth="9.140625" defaultRowHeight="12.75"/>
  <cols>
    <col min="1" max="1" width="2.7109375" style="1" customWidth="1"/>
    <col min="2" max="14" width="7.8515625" style="1" customWidth="1"/>
    <col min="15" max="16384" width="9.140625" style="1" customWidth="1"/>
  </cols>
  <sheetData>
    <row r="1" spans="1:2" ht="12.75">
      <c r="A1" s="9" t="s">
        <v>50</v>
      </c>
      <c r="B1" s="9"/>
    </row>
    <row r="2" ht="12.75">
      <c r="B2" s="26" t="s">
        <v>73</v>
      </c>
    </row>
    <row r="3" ht="12.75">
      <c r="C3" s="26"/>
    </row>
    <row r="4" ht="13.5" thickBot="1"/>
    <row r="5" spans="2:15" ht="13.5" thickBot="1">
      <c r="B5" s="87" t="s">
        <v>29</v>
      </c>
      <c r="C5" s="10" t="s">
        <v>0</v>
      </c>
      <c r="D5" s="10" t="s">
        <v>1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88" t="s">
        <v>7</v>
      </c>
      <c r="O5" s="85"/>
    </row>
    <row r="6" spans="1:15" ht="12.75">
      <c r="A6" s="13"/>
      <c r="B6" s="17" t="s">
        <v>30</v>
      </c>
      <c r="C6" s="17">
        <v>1</v>
      </c>
      <c r="D6" s="17">
        <v>2</v>
      </c>
      <c r="E6" s="17">
        <v>1</v>
      </c>
      <c r="F6" s="17">
        <v>3</v>
      </c>
      <c r="G6" s="17">
        <v>4</v>
      </c>
      <c r="H6" s="18">
        <f>IF(AND(E6&gt;0,G6&gt;0),(G6-E6)^2/36,"")</f>
        <v>0.25</v>
      </c>
      <c r="I6" s="19">
        <f>IF(AND(E6&gt;0,F6&gt;0,G6&gt;0),(E6+4*F6+G6)/6,"")</f>
        <v>2.8333333333333335</v>
      </c>
      <c r="J6" s="19">
        <v>0</v>
      </c>
      <c r="K6" s="19">
        <v>2.8333333333333335</v>
      </c>
      <c r="L6" s="19">
        <v>8.833333333333334</v>
      </c>
      <c r="M6" s="19">
        <v>6</v>
      </c>
      <c r="N6" s="93">
        <v>6</v>
      </c>
      <c r="O6" s="12"/>
    </row>
    <row r="7" spans="1:15" ht="12.75">
      <c r="A7" s="13"/>
      <c r="B7" s="17" t="s">
        <v>32</v>
      </c>
      <c r="C7" s="17">
        <v>2</v>
      </c>
      <c r="D7" s="17">
        <v>5</v>
      </c>
      <c r="E7" s="17">
        <v>2</v>
      </c>
      <c r="F7" s="17">
        <v>4</v>
      </c>
      <c r="G7" s="17">
        <v>6</v>
      </c>
      <c r="H7" s="20">
        <f aca="true" t="shared" si="0" ref="H7:H35">IF(AND(E7&gt;0,G7&gt;0),(G7-E7)^2/36,"")</f>
        <v>0.4444444444444444</v>
      </c>
      <c r="I7" s="21">
        <f aca="true" t="shared" si="1" ref="I7:I35">IF(AND(E7&gt;0,F7&gt;0,G7&gt;0),(E7+4*F7+G7)/6,"")</f>
        <v>4</v>
      </c>
      <c r="J7" s="21">
        <v>2.8333333333333335</v>
      </c>
      <c r="K7" s="21">
        <v>6.833333333333334</v>
      </c>
      <c r="L7" s="21">
        <v>12.833333333333334</v>
      </c>
      <c r="M7" s="21">
        <v>8.833333333333334</v>
      </c>
      <c r="N7" s="94">
        <v>6</v>
      </c>
      <c r="O7" s="12"/>
    </row>
    <row r="8" spans="1:15" ht="12.75">
      <c r="A8" s="13"/>
      <c r="B8" s="17" t="s">
        <v>31</v>
      </c>
      <c r="C8" s="17">
        <v>5</v>
      </c>
      <c r="D8" s="17">
        <v>8</v>
      </c>
      <c r="E8" s="17">
        <v>2</v>
      </c>
      <c r="F8" s="17">
        <v>3</v>
      </c>
      <c r="G8" s="17">
        <v>5</v>
      </c>
      <c r="H8" s="20">
        <f t="shared" si="0"/>
        <v>0.25</v>
      </c>
      <c r="I8" s="21">
        <f t="shared" si="1"/>
        <v>3.1666666666666665</v>
      </c>
      <c r="J8" s="21">
        <v>6.833333333333334</v>
      </c>
      <c r="K8" s="21">
        <v>10</v>
      </c>
      <c r="L8" s="21">
        <v>16</v>
      </c>
      <c r="M8" s="21">
        <v>12.833333333333334</v>
      </c>
      <c r="N8" s="94">
        <v>6</v>
      </c>
      <c r="O8" s="12"/>
    </row>
    <row r="9" spans="1:15" ht="12.75">
      <c r="A9" s="13"/>
      <c r="B9" s="17" t="s">
        <v>33</v>
      </c>
      <c r="C9" s="17">
        <v>1</v>
      </c>
      <c r="D9" s="17">
        <v>3</v>
      </c>
      <c r="E9" s="17">
        <v>3</v>
      </c>
      <c r="F9" s="17">
        <v>4</v>
      </c>
      <c r="G9" s="17">
        <v>5</v>
      </c>
      <c r="H9" s="20">
        <f t="shared" si="0"/>
        <v>0.1111111111111111</v>
      </c>
      <c r="I9" s="21">
        <f t="shared" si="1"/>
        <v>4</v>
      </c>
      <c r="J9" s="21">
        <v>0</v>
      </c>
      <c r="K9" s="21">
        <v>4</v>
      </c>
      <c r="L9" s="21">
        <v>4</v>
      </c>
      <c r="M9" s="21">
        <v>0</v>
      </c>
      <c r="N9" s="94">
        <v>0</v>
      </c>
      <c r="O9" s="12"/>
    </row>
    <row r="10" spans="1:15" ht="12.75">
      <c r="A10" s="13"/>
      <c r="B10" s="17" t="s">
        <v>34</v>
      </c>
      <c r="C10" s="17">
        <v>3</v>
      </c>
      <c r="D10" s="17">
        <v>6</v>
      </c>
      <c r="E10" s="17">
        <v>3</v>
      </c>
      <c r="F10" s="17">
        <v>5</v>
      </c>
      <c r="G10" s="17">
        <v>7</v>
      </c>
      <c r="H10" s="20">
        <f t="shared" si="0"/>
        <v>0.4444444444444444</v>
      </c>
      <c r="I10" s="21">
        <f t="shared" si="1"/>
        <v>5</v>
      </c>
      <c r="J10" s="21">
        <v>4</v>
      </c>
      <c r="K10" s="21">
        <v>9</v>
      </c>
      <c r="L10" s="21">
        <v>9</v>
      </c>
      <c r="M10" s="21">
        <v>4</v>
      </c>
      <c r="N10" s="94">
        <v>0</v>
      </c>
      <c r="O10" s="12"/>
    </row>
    <row r="11" spans="1:15" ht="12.75">
      <c r="A11" s="13"/>
      <c r="B11" s="17" t="s">
        <v>35</v>
      </c>
      <c r="C11" s="17">
        <v>6</v>
      </c>
      <c r="D11" s="17">
        <v>8</v>
      </c>
      <c r="E11" s="17">
        <v>5</v>
      </c>
      <c r="F11" s="17">
        <v>7</v>
      </c>
      <c r="G11" s="17">
        <v>9</v>
      </c>
      <c r="H11" s="20">
        <f t="shared" si="0"/>
        <v>0.4444444444444444</v>
      </c>
      <c r="I11" s="21">
        <f t="shared" si="1"/>
        <v>7</v>
      </c>
      <c r="J11" s="21">
        <v>9</v>
      </c>
      <c r="K11" s="21">
        <v>16</v>
      </c>
      <c r="L11" s="21">
        <v>16</v>
      </c>
      <c r="M11" s="21">
        <v>9</v>
      </c>
      <c r="N11" s="94">
        <v>0</v>
      </c>
      <c r="O11" s="12"/>
    </row>
    <row r="12" spans="1:15" ht="12.75">
      <c r="A12" s="13"/>
      <c r="B12" s="17" t="s">
        <v>67</v>
      </c>
      <c r="C12" s="17">
        <v>1</v>
      </c>
      <c r="D12" s="17">
        <v>4</v>
      </c>
      <c r="E12" s="17">
        <v>2</v>
      </c>
      <c r="F12" s="17">
        <v>3</v>
      </c>
      <c r="G12" s="17">
        <v>6</v>
      </c>
      <c r="H12" s="20">
        <f t="shared" si="0"/>
        <v>0.4444444444444444</v>
      </c>
      <c r="I12" s="21">
        <f t="shared" si="1"/>
        <v>3.3333333333333335</v>
      </c>
      <c r="J12" s="21">
        <v>0</v>
      </c>
      <c r="K12" s="21">
        <v>3.3333333333333335</v>
      </c>
      <c r="L12" s="21">
        <v>5.833333333333332</v>
      </c>
      <c r="M12" s="21">
        <v>2.5</v>
      </c>
      <c r="N12" s="94">
        <v>2.5</v>
      </c>
      <c r="O12" s="12"/>
    </row>
    <row r="13" spans="1:15" ht="12.75">
      <c r="A13" s="13"/>
      <c r="B13" s="17" t="s">
        <v>68</v>
      </c>
      <c r="C13" s="17">
        <v>4</v>
      </c>
      <c r="D13" s="17">
        <v>7</v>
      </c>
      <c r="E13" s="17">
        <v>4</v>
      </c>
      <c r="F13" s="17">
        <v>6</v>
      </c>
      <c r="G13" s="17">
        <v>8</v>
      </c>
      <c r="H13" s="20">
        <f t="shared" si="0"/>
        <v>0.4444444444444444</v>
      </c>
      <c r="I13" s="21">
        <f t="shared" si="1"/>
        <v>6</v>
      </c>
      <c r="J13" s="21">
        <v>3.3333333333333335</v>
      </c>
      <c r="K13" s="21">
        <v>9.333333333333334</v>
      </c>
      <c r="L13" s="21">
        <v>11.833333333333332</v>
      </c>
      <c r="M13" s="21">
        <v>5.833333333333332</v>
      </c>
      <c r="N13" s="94">
        <v>2.5</v>
      </c>
      <c r="O13" s="12"/>
    </row>
    <row r="14" spans="1:15" ht="12.75">
      <c r="A14" s="13"/>
      <c r="B14" s="17" t="s">
        <v>69</v>
      </c>
      <c r="C14" s="17">
        <v>7</v>
      </c>
      <c r="D14" s="17">
        <v>8</v>
      </c>
      <c r="E14" s="17">
        <v>3</v>
      </c>
      <c r="F14" s="17">
        <v>4</v>
      </c>
      <c r="G14" s="17">
        <v>6</v>
      </c>
      <c r="H14" s="20">
        <f t="shared" si="0"/>
        <v>0.25</v>
      </c>
      <c r="I14" s="21">
        <f t="shared" si="1"/>
        <v>4.166666666666667</v>
      </c>
      <c r="J14" s="21">
        <v>9.333333333333334</v>
      </c>
      <c r="K14" s="21">
        <v>13.5</v>
      </c>
      <c r="L14" s="21">
        <v>16</v>
      </c>
      <c r="M14" s="21">
        <v>11.833333333333332</v>
      </c>
      <c r="N14" s="94">
        <v>2.5</v>
      </c>
      <c r="O14" s="12"/>
    </row>
    <row r="15" spans="1:15" ht="12.75">
      <c r="A15" s="13"/>
      <c r="B15" s="25"/>
      <c r="C15" s="17"/>
      <c r="D15" s="17"/>
      <c r="E15" s="17"/>
      <c r="F15" s="17"/>
      <c r="G15" s="91"/>
      <c r="H15" s="20">
        <f t="shared" si="0"/>
      </c>
      <c r="I15" s="21">
        <f t="shared" si="1"/>
      </c>
      <c r="J15" s="21"/>
      <c r="K15" s="21"/>
      <c r="L15" s="21"/>
      <c r="M15" s="21"/>
      <c r="N15" s="94"/>
      <c r="O15" s="12"/>
    </row>
    <row r="16" spans="1:15" ht="12.75">
      <c r="A16" s="13"/>
      <c r="B16" s="25"/>
      <c r="C16" s="17"/>
      <c r="D16" s="17"/>
      <c r="E16" s="17"/>
      <c r="F16" s="17"/>
      <c r="G16" s="91"/>
      <c r="H16" s="20">
        <f t="shared" si="0"/>
      </c>
      <c r="I16" s="21">
        <f t="shared" si="1"/>
      </c>
      <c r="J16" s="21"/>
      <c r="K16" s="21"/>
      <c r="L16" s="21"/>
      <c r="M16" s="21"/>
      <c r="N16" s="94"/>
      <c r="O16" s="12"/>
    </row>
    <row r="17" spans="1:15" ht="12.75">
      <c r="A17" s="13"/>
      <c r="B17" s="25"/>
      <c r="C17" s="17"/>
      <c r="D17" s="17"/>
      <c r="E17" s="17"/>
      <c r="F17" s="17"/>
      <c r="G17" s="91"/>
      <c r="H17" s="20">
        <f t="shared" si="0"/>
      </c>
      <c r="I17" s="21">
        <f t="shared" si="1"/>
      </c>
      <c r="J17" s="21"/>
      <c r="K17" s="21"/>
      <c r="L17" s="21"/>
      <c r="M17" s="21"/>
      <c r="N17" s="94"/>
      <c r="O17" s="12"/>
    </row>
    <row r="18" spans="1:15" ht="12.75">
      <c r="A18" s="13"/>
      <c r="B18" s="25"/>
      <c r="C18" s="17"/>
      <c r="D18" s="17"/>
      <c r="E18" s="17"/>
      <c r="F18" s="17"/>
      <c r="G18" s="91"/>
      <c r="H18" s="20">
        <f t="shared" si="0"/>
      </c>
      <c r="I18" s="21">
        <f t="shared" si="1"/>
      </c>
      <c r="J18" s="21"/>
      <c r="K18" s="21"/>
      <c r="L18" s="21"/>
      <c r="M18" s="21"/>
      <c r="N18" s="94"/>
      <c r="O18" s="12"/>
    </row>
    <row r="19" spans="1:15" ht="12.75">
      <c r="A19" s="13"/>
      <c r="B19" s="25"/>
      <c r="C19" s="17"/>
      <c r="D19" s="17"/>
      <c r="E19" s="17"/>
      <c r="F19" s="17"/>
      <c r="G19" s="91"/>
      <c r="H19" s="20">
        <f t="shared" si="0"/>
      </c>
      <c r="I19" s="21">
        <f t="shared" si="1"/>
      </c>
      <c r="J19" s="21"/>
      <c r="K19" s="21"/>
      <c r="L19" s="21"/>
      <c r="M19" s="21"/>
      <c r="N19" s="94"/>
      <c r="O19" s="12"/>
    </row>
    <row r="20" spans="1:15" ht="12.75">
      <c r="A20" s="13"/>
      <c r="B20" s="25"/>
      <c r="C20" s="17"/>
      <c r="D20" s="17"/>
      <c r="E20" s="17"/>
      <c r="F20" s="17"/>
      <c r="G20" s="91"/>
      <c r="H20" s="20">
        <f t="shared" si="0"/>
      </c>
      <c r="I20" s="21">
        <f t="shared" si="1"/>
      </c>
      <c r="J20" s="21"/>
      <c r="K20" s="21"/>
      <c r="L20" s="21"/>
      <c r="M20" s="21"/>
      <c r="N20" s="94"/>
      <c r="O20" s="12"/>
    </row>
    <row r="21" spans="1:15" ht="12.75">
      <c r="A21" s="13"/>
      <c r="B21" s="25"/>
      <c r="C21" s="17"/>
      <c r="D21" s="17"/>
      <c r="E21" s="17"/>
      <c r="F21" s="17"/>
      <c r="G21" s="91"/>
      <c r="H21" s="20">
        <f t="shared" si="0"/>
      </c>
      <c r="I21" s="21">
        <f t="shared" si="1"/>
      </c>
      <c r="J21" s="21"/>
      <c r="K21" s="21"/>
      <c r="L21" s="21"/>
      <c r="M21" s="21"/>
      <c r="N21" s="94"/>
      <c r="O21" s="12"/>
    </row>
    <row r="22" spans="1:15" ht="12.75">
      <c r="A22" s="13"/>
      <c r="B22" s="25"/>
      <c r="C22" s="17"/>
      <c r="D22" s="17"/>
      <c r="E22" s="17"/>
      <c r="F22" s="17"/>
      <c r="G22" s="91"/>
      <c r="H22" s="20">
        <f t="shared" si="0"/>
      </c>
      <c r="I22" s="21">
        <f t="shared" si="1"/>
      </c>
      <c r="J22" s="21"/>
      <c r="K22" s="21"/>
      <c r="L22" s="21"/>
      <c r="M22" s="21"/>
      <c r="N22" s="94"/>
      <c r="O22" s="12"/>
    </row>
    <row r="23" spans="1:15" ht="12.75">
      <c r="A23" s="13"/>
      <c r="B23" s="25"/>
      <c r="C23" s="17"/>
      <c r="D23" s="17"/>
      <c r="E23" s="17"/>
      <c r="F23" s="17"/>
      <c r="G23" s="91"/>
      <c r="H23" s="20">
        <f t="shared" si="0"/>
      </c>
      <c r="I23" s="21">
        <f t="shared" si="1"/>
      </c>
      <c r="J23" s="21"/>
      <c r="K23" s="21"/>
      <c r="L23" s="21"/>
      <c r="M23" s="21"/>
      <c r="N23" s="94"/>
      <c r="O23" s="12"/>
    </row>
    <row r="24" spans="1:15" ht="12.75">
      <c r="A24" s="13"/>
      <c r="B24" s="25"/>
      <c r="C24" s="17"/>
      <c r="D24" s="17"/>
      <c r="E24" s="17"/>
      <c r="F24" s="17"/>
      <c r="G24" s="91"/>
      <c r="H24" s="20">
        <f t="shared" si="0"/>
      </c>
      <c r="I24" s="21">
        <f t="shared" si="1"/>
      </c>
      <c r="J24" s="21"/>
      <c r="K24" s="21"/>
      <c r="L24" s="21"/>
      <c r="M24" s="21"/>
      <c r="N24" s="94"/>
      <c r="O24" s="12"/>
    </row>
    <row r="25" spans="1:15" ht="12.75">
      <c r="A25" s="13"/>
      <c r="B25" s="25"/>
      <c r="C25" s="17"/>
      <c r="D25" s="17"/>
      <c r="E25" s="17"/>
      <c r="F25" s="17"/>
      <c r="G25" s="91"/>
      <c r="H25" s="20">
        <f t="shared" si="0"/>
      </c>
      <c r="I25" s="21">
        <f t="shared" si="1"/>
      </c>
      <c r="J25" s="21"/>
      <c r="K25" s="21"/>
      <c r="L25" s="21"/>
      <c r="M25" s="21"/>
      <c r="N25" s="94"/>
      <c r="O25" s="12"/>
    </row>
    <row r="26" spans="1:15" ht="12.75">
      <c r="A26" s="13"/>
      <c r="B26" s="25"/>
      <c r="C26" s="17"/>
      <c r="D26" s="17"/>
      <c r="E26" s="17"/>
      <c r="F26" s="17"/>
      <c r="G26" s="91"/>
      <c r="H26" s="20">
        <f t="shared" si="0"/>
      </c>
      <c r="I26" s="21">
        <f t="shared" si="1"/>
      </c>
      <c r="J26" s="21"/>
      <c r="K26" s="21"/>
      <c r="L26" s="21"/>
      <c r="M26" s="21"/>
      <c r="N26" s="94"/>
      <c r="O26" s="12"/>
    </row>
    <row r="27" spans="1:15" ht="12.75">
      <c r="A27" s="13"/>
      <c r="B27" s="25"/>
      <c r="C27" s="17"/>
      <c r="D27" s="17"/>
      <c r="E27" s="17"/>
      <c r="F27" s="17"/>
      <c r="G27" s="91"/>
      <c r="H27" s="20">
        <f t="shared" si="0"/>
      </c>
      <c r="I27" s="21">
        <f t="shared" si="1"/>
      </c>
      <c r="J27" s="21"/>
      <c r="K27" s="21"/>
      <c r="L27" s="21"/>
      <c r="M27" s="21"/>
      <c r="N27" s="94"/>
      <c r="O27" s="12"/>
    </row>
    <row r="28" spans="1:15" ht="12.75">
      <c r="A28" s="13"/>
      <c r="B28" s="25"/>
      <c r="C28" s="17"/>
      <c r="D28" s="17"/>
      <c r="E28" s="17"/>
      <c r="F28" s="17"/>
      <c r="G28" s="91"/>
      <c r="H28" s="20">
        <f t="shared" si="0"/>
      </c>
      <c r="I28" s="21">
        <f t="shared" si="1"/>
      </c>
      <c r="J28" s="21"/>
      <c r="K28" s="21"/>
      <c r="L28" s="21"/>
      <c r="M28" s="21"/>
      <c r="N28" s="94"/>
      <c r="O28" s="12"/>
    </row>
    <row r="29" spans="1:15" ht="12.75">
      <c r="A29" s="13"/>
      <c r="B29" s="25"/>
      <c r="C29" s="17"/>
      <c r="D29" s="17"/>
      <c r="E29" s="17"/>
      <c r="F29" s="17"/>
      <c r="G29" s="91"/>
      <c r="H29" s="20">
        <f t="shared" si="0"/>
      </c>
      <c r="I29" s="21">
        <f t="shared" si="1"/>
      </c>
      <c r="J29" s="21"/>
      <c r="K29" s="21"/>
      <c r="L29" s="21"/>
      <c r="M29" s="21"/>
      <c r="N29" s="94"/>
      <c r="O29" s="12"/>
    </row>
    <row r="30" spans="1:15" ht="12.75">
      <c r="A30" s="13"/>
      <c r="B30" s="25"/>
      <c r="C30" s="17"/>
      <c r="D30" s="17"/>
      <c r="E30" s="17"/>
      <c r="F30" s="17"/>
      <c r="G30" s="91"/>
      <c r="H30" s="20">
        <f t="shared" si="0"/>
      </c>
      <c r="I30" s="21">
        <f t="shared" si="1"/>
      </c>
      <c r="J30" s="21"/>
      <c r="K30" s="21"/>
      <c r="L30" s="21"/>
      <c r="M30" s="21"/>
      <c r="N30" s="94"/>
      <c r="O30" s="12"/>
    </row>
    <row r="31" spans="1:15" ht="12.75">
      <c r="A31" s="13"/>
      <c r="B31" s="25"/>
      <c r="C31" s="17"/>
      <c r="D31" s="17"/>
      <c r="E31" s="17"/>
      <c r="F31" s="17"/>
      <c r="G31" s="91"/>
      <c r="H31" s="20">
        <f t="shared" si="0"/>
      </c>
      <c r="I31" s="21">
        <f t="shared" si="1"/>
      </c>
      <c r="J31" s="21"/>
      <c r="K31" s="21"/>
      <c r="L31" s="21"/>
      <c r="M31" s="21"/>
      <c r="N31" s="94"/>
      <c r="O31" s="12"/>
    </row>
    <row r="32" spans="1:15" ht="12.75">
      <c r="A32" s="13"/>
      <c r="B32" s="25"/>
      <c r="C32" s="17"/>
      <c r="D32" s="17"/>
      <c r="E32" s="17"/>
      <c r="F32" s="17"/>
      <c r="G32" s="91"/>
      <c r="H32" s="20">
        <f t="shared" si="0"/>
      </c>
      <c r="I32" s="21">
        <f t="shared" si="1"/>
      </c>
      <c r="J32" s="21"/>
      <c r="K32" s="21"/>
      <c r="L32" s="21"/>
      <c r="M32" s="21"/>
      <c r="N32" s="94"/>
      <c r="O32" s="12"/>
    </row>
    <row r="33" spans="1:15" ht="12.75">
      <c r="A33" s="13"/>
      <c r="B33" s="25"/>
      <c r="C33" s="17"/>
      <c r="D33" s="17"/>
      <c r="E33" s="17"/>
      <c r="F33" s="17"/>
      <c r="G33" s="91"/>
      <c r="H33" s="20">
        <f t="shared" si="0"/>
      </c>
      <c r="I33" s="21">
        <f t="shared" si="1"/>
      </c>
      <c r="J33" s="21"/>
      <c r="K33" s="21"/>
      <c r="L33" s="21"/>
      <c r="M33" s="21"/>
      <c r="N33" s="94"/>
      <c r="O33" s="12"/>
    </row>
    <row r="34" spans="1:15" ht="12.75">
      <c r="A34" s="13"/>
      <c r="B34" s="25"/>
      <c r="C34" s="17"/>
      <c r="D34" s="17"/>
      <c r="E34" s="17"/>
      <c r="F34" s="17"/>
      <c r="G34" s="91"/>
      <c r="H34" s="20">
        <f t="shared" si="0"/>
      </c>
      <c r="I34" s="21">
        <f t="shared" si="1"/>
      </c>
      <c r="J34" s="21"/>
      <c r="K34" s="21"/>
      <c r="L34" s="21"/>
      <c r="M34" s="21"/>
      <c r="N34" s="94"/>
      <c r="O34" s="12"/>
    </row>
    <row r="35" spans="1:15" ht="13.5" thickBot="1">
      <c r="A35" s="13"/>
      <c r="B35" s="81"/>
      <c r="C35" s="82"/>
      <c r="D35" s="82"/>
      <c r="E35" s="82"/>
      <c r="F35" s="82"/>
      <c r="G35" s="92"/>
      <c r="H35" s="95">
        <f t="shared" si="0"/>
      </c>
      <c r="I35" s="96">
        <f t="shared" si="1"/>
      </c>
      <c r="J35" s="96"/>
      <c r="K35" s="96"/>
      <c r="L35" s="96"/>
      <c r="M35" s="96"/>
      <c r="N35" s="97"/>
      <c r="O35" s="12"/>
    </row>
    <row r="36" spans="3:14" ht="12.75">
      <c r="C36" s="85"/>
      <c r="D36" s="85"/>
      <c r="E36" s="85"/>
      <c r="F36" s="85"/>
      <c r="G36" s="85"/>
      <c r="H36" s="16"/>
      <c r="I36" s="16"/>
      <c r="J36" s="16"/>
      <c r="K36" s="16"/>
      <c r="L36" s="16"/>
      <c r="M36" s="16"/>
      <c r="N36" s="16"/>
    </row>
  </sheetData>
  <sheetProtection sheet="1" objects="1" scenarios="1"/>
  <conditionalFormatting sqref="B6:G35">
    <cfRule type="expression" priority="1" dxfId="0" stopIfTrue="1">
      <formula>AND(ISNUMBER($N6),ABS($N6)&lt;0.0000001)</formula>
    </cfRule>
  </conditionalFormatting>
  <conditionalFormatting sqref="H6:N35">
    <cfRule type="expression" priority="2" dxfId="0" stopIfTrue="1">
      <formula>AND(ISNUMBER($N6),ABS($N6)&lt;0.000001)</formula>
    </cfRule>
  </conditionalFormatting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3.28125" style="1" customWidth="1"/>
    <col min="3" max="3" width="7.8515625" style="1" customWidth="1"/>
    <col min="4" max="9" width="5.28125" style="1" customWidth="1"/>
    <col min="10" max="14" width="5.7109375" style="1" customWidth="1"/>
    <col min="15" max="15" width="9.8515625" style="1" customWidth="1"/>
    <col min="16" max="16" width="10.28125" style="1" customWidth="1"/>
    <col min="17" max="16384" width="9.140625" style="1" customWidth="1"/>
  </cols>
  <sheetData>
    <row r="1" spans="1:17" ht="12.75">
      <c r="A1" s="27" t="s">
        <v>51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9"/>
      <c r="B2" s="2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3.5" thickBot="1">
      <c r="A3" s="29"/>
      <c r="B3" s="2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0" ht="15" thickBot="1">
      <c r="A4" s="28"/>
      <c r="B4" s="28"/>
      <c r="C4" s="30" t="s">
        <v>17</v>
      </c>
      <c r="D4" s="31" t="s">
        <v>18</v>
      </c>
      <c r="E4" s="32"/>
      <c r="F4" s="32"/>
      <c r="G4" s="32"/>
      <c r="H4" s="32"/>
      <c r="I4" s="30" t="s">
        <v>19</v>
      </c>
      <c r="J4" s="31" t="s">
        <v>58</v>
      </c>
      <c r="K4" s="32"/>
      <c r="L4" s="32"/>
      <c r="M4" s="32"/>
      <c r="N4" s="33"/>
      <c r="O4" s="34" t="s">
        <v>26</v>
      </c>
      <c r="P4" s="30" t="s">
        <v>20</v>
      </c>
      <c r="Q4" s="28"/>
      <c r="R4" s="2"/>
      <c r="S4" s="1">
        <f>+F21-3.5*G21</f>
        <v>12.5</v>
      </c>
      <c r="T4" s="1">
        <f>NORMDIST(S4,F21,G21,FALSE)</f>
        <v>0.0008726826950457599</v>
      </c>
    </row>
    <row r="5" spans="1:20" ht="12.75">
      <c r="A5" s="35"/>
      <c r="B5" s="36">
        <v>1</v>
      </c>
      <c r="C5" s="56" t="s">
        <v>21</v>
      </c>
      <c r="D5" s="57">
        <v>2.8333333333333335</v>
      </c>
      <c r="E5" s="57">
        <v>4</v>
      </c>
      <c r="F5" s="57">
        <v>3.1666666666666665</v>
      </c>
      <c r="G5" s="57"/>
      <c r="H5" s="57"/>
      <c r="I5" s="37">
        <f aca="true" t="shared" si="0" ref="I5:I12">IF(COUNT(D5:H5)=0,"",SUM(D5:H5))</f>
        <v>10</v>
      </c>
      <c r="J5" s="57">
        <v>0.25</v>
      </c>
      <c r="K5" s="57">
        <v>0.4444444444444444</v>
      </c>
      <c r="L5" s="57">
        <v>0.25</v>
      </c>
      <c r="M5" s="57"/>
      <c r="N5" s="57"/>
      <c r="O5" s="36">
        <f aca="true" t="shared" si="1" ref="O5:O12">IF(COUNT(J5:N5)=0,"",SQRT(SUM(J5:N5)))</f>
        <v>0.97182531580755</v>
      </c>
      <c r="P5" s="38">
        <f aca="true" t="shared" si="2" ref="P5:P12">IF(OR($I$13=0,O5="",I5=""),"",NORMDIST($I$13,I5,O5,TRUE))</f>
        <v>0.9999999999997032</v>
      </c>
      <c r="Q5" s="28"/>
      <c r="S5" s="1">
        <f>+S4+0.1*7*G21</f>
        <v>13.2</v>
      </c>
      <c r="T5" s="1">
        <f>NORMDIST(S5,F21,G21,FALSE)</f>
        <v>0.007915451582979944</v>
      </c>
    </row>
    <row r="6" spans="1:20" ht="12.75">
      <c r="A6" s="35"/>
      <c r="B6" s="37">
        <v>2</v>
      </c>
      <c r="C6" s="58" t="s">
        <v>56</v>
      </c>
      <c r="D6" s="57">
        <v>4</v>
      </c>
      <c r="E6" s="57">
        <v>5</v>
      </c>
      <c r="F6" s="57">
        <v>7</v>
      </c>
      <c r="G6" s="57"/>
      <c r="H6" s="57"/>
      <c r="I6" s="37">
        <f t="shared" si="0"/>
        <v>16</v>
      </c>
      <c r="J6" s="57">
        <v>0.1111111111111111</v>
      </c>
      <c r="K6" s="57">
        <v>0.4444444444444444</v>
      </c>
      <c r="L6" s="57">
        <v>0.4444444444444444</v>
      </c>
      <c r="M6" s="57"/>
      <c r="N6" s="57"/>
      <c r="O6" s="37">
        <f t="shared" si="1"/>
        <v>1</v>
      </c>
      <c r="P6" s="39">
        <f t="shared" si="2"/>
        <v>0.8413447402410041</v>
      </c>
      <c r="Q6" s="28"/>
      <c r="S6" s="1">
        <f>+S5+0.1*7*G21</f>
        <v>13.899999999999999</v>
      </c>
      <c r="T6" s="1">
        <f>NORMDIST(S6,F21,G21,FALSE)</f>
        <v>0.043983595980427045</v>
      </c>
    </row>
    <row r="7" spans="1:20" ht="12.75">
      <c r="A7" s="35"/>
      <c r="B7" s="37">
        <v>3</v>
      </c>
      <c r="C7" s="58" t="s">
        <v>57</v>
      </c>
      <c r="D7" s="57">
        <v>3.3333333333333335</v>
      </c>
      <c r="E7" s="57">
        <v>6</v>
      </c>
      <c r="F7" s="57">
        <v>4.166666666666667</v>
      </c>
      <c r="G7" s="57"/>
      <c r="H7" s="57"/>
      <c r="I7" s="37">
        <f t="shared" si="0"/>
        <v>13.5</v>
      </c>
      <c r="J7" s="57">
        <v>0.4444444444444444</v>
      </c>
      <c r="K7" s="57">
        <v>0.4444444444444444</v>
      </c>
      <c r="L7" s="57">
        <v>0.25</v>
      </c>
      <c r="M7" s="57"/>
      <c r="N7" s="57"/>
      <c r="O7" s="37">
        <f t="shared" si="1"/>
        <v>1.0671873729054748</v>
      </c>
      <c r="P7" s="39">
        <f t="shared" si="2"/>
        <v>0.9994802587741284</v>
      </c>
      <c r="Q7" s="28"/>
      <c r="R7" s="2"/>
      <c r="S7" s="1">
        <f>+S6+0.1*7*G21</f>
        <v>14.599999999999998</v>
      </c>
      <c r="T7" s="1">
        <f>NORMDIST(S7,F21,G21,FALSE)</f>
        <v>0.14972746563574438</v>
      </c>
    </row>
    <row r="8" spans="1:20" ht="12.75">
      <c r="A8" s="35"/>
      <c r="B8" s="37">
        <v>4</v>
      </c>
      <c r="C8" s="58"/>
      <c r="D8" s="57"/>
      <c r="E8" s="57"/>
      <c r="F8" s="57"/>
      <c r="G8" s="57"/>
      <c r="H8" s="57"/>
      <c r="I8" s="37">
        <f t="shared" si="0"/>
      </c>
      <c r="J8" s="57"/>
      <c r="K8" s="57"/>
      <c r="L8" s="57"/>
      <c r="M8" s="57"/>
      <c r="N8" s="57"/>
      <c r="O8" s="37">
        <f t="shared" si="1"/>
      </c>
      <c r="P8" s="39">
        <f t="shared" si="2"/>
      </c>
      <c r="Q8" s="28"/>
      <c r="R8" s="2"/>
      <c r="S8" s="1">
        <f>+S7+0.1*7*G21</f>
        <v>15.299999999999997</v>
      </c>
      <c r="T8" s="1">
        <f>NORMDIST(S8,F21,G21,FALSE)</f>
        <v>0.3122539333667606</v>
      </c>
    </row>
    <row r="9" spans="1:20" ht="12.75">
      <c r="A9" s="35"/>
      <c r="B9" s="37">
        <v>5</v>
      </c>
      <c r="C9" s="58"/>
      <c r="D9" s="57"/>
      <c r="E9" s="57"/>
      <c r="F9" s="57"/>
      <c r="G9" s="57"/>
      <c r="H9" s="57"/>
      <c r="I9" s="37">
        <f t="shared" si="0"/>
      </c>
      <c r="J9" s="57"/>
      <c r="K9" s="57"/>
      <c r="L9" s="57"/>
      <c r="M9" s="57"/>
      <c r="N9" s="57"/>
      <c r="O9" s="37">
        <f t="shared" si="1"/>
      </c>
      <c r="P9" s="39">
        <f t="shared" si="2"/>
      </c>
      <c r="Q9" s="28"/>
      <c r="R9" s="2"/>
      <c r="S9" s="1">
        <f>+S8+0.1*7*G21</f>
        <v>15.999999999999996</v>
      </c>
      <c r="T9" s="1">
        <f>NORMDIST(S9,F21,G21,FALSE)</f>
        <v>0.39894228040143265</v>
      </c>
    </row>
    <row r="10" spans="1:20" ht="12.75">
      <c r="A10" s="35"/>
      <c r="B10" s="37">
        <v>6</v>
      </c>
      <c r="C10" s="58"/>
      <c r="D10" s="57"/>
      <c r="E10" s="57"/>
      <c r="F10" s="57"/>
      <c r="G10" s="57"/>
      <c r="H10" s="57"/>
      <c r="I10" s="37">
        <f t="shared" si="0"/>
      </c>
      <c r="J10" s="57"/>
      <c r="K10" s="57"/>
      <c r="L10" s="57"/>
      <c r="M10" s="57"/>
      <c r="N10" s="57"/>
      <c r="O10" s="37">
        <f t="shared" si="1"/>
      </c>
      <c r="P10" s="39">
        <f t="shared" si="2"/>
      </c>
      <c r="Q10" s="28"/>
      <c r="R10" s="2"/>
      <c r="S10" s="1">
        <f>+S9+0.1*7*G21</f>
        <v>16.699999999999996</v>
      </c>
      <c r="T10" s="1">
        <f>NORMDIST(S10,F21,G21,FALSE)</f>
        <v>0.31225393336676216</v>
      </c>
    </row>
    <row r="11" spans="1:20" ht="12.75">
      <c r="A11" s="35"/>
      <c r="B11" s="37">
        <v>7</v>
      </c>
      <c r="C11" s="58"/>
      <c r="D11" s="57"/>
      <c r="E11" s="57"/>
      <c r="F11" s="57"/>
      <c r="G11" s="57"/>
      <c r="H11" s="57"/>
      <c r="I11" s="37">
        <f t="shared" si="0"/>
      </c>
      <c r="J11" s="57"/>
      <c r="K11" s="57"/>
      <c r="L11" s="57"/>
      <c r="M11" s="57"/>
      <c r="N11" s="57"/>
      <c r="O11" s="37">
        <f t="shared" si="1"/>
      </c>
      <c r="P11" s="39">
        <f t="shared" si="2"/>
      </c>
      <c r="Q11" s="28"/>
      <c r="R11" s="2"/>
      <c r="S11" s="1">
        <f>+S10+0.1*7*G21</f>
        <v>17.399999999999995</v>
      </c>
      <c r="T11" s="1">
        <f>NORMDIST(S11,F21,G21,FALSE)</f>
        <v>0.1497274656357459</v>
      </c>
    </row>
    <row r="12" spans="1:20" ht="13.5" thickBot="1">
      <c r="A12" s="35"/>
      <c r="B12" s="40">
        <v>8</v>
      </c>
      <c r="C12" s="58"/>
      <c r="D12" s="57"/>
      <c r="E12" s="57"/>
      <c r="F12" s="57"/>
      <c r="G12" s="57"/>
      <c r="H12" s="57"/>
      <c r="I12" s="37">
        <f t="shared" si="0"/>
      </c>
      <c r="J12" s="57"/>
      <c r="K12" s="57"/>
      <c r="L12" s="57"/>
      <c r="M12" s="57"/>
      <c r="N12" s="57"/>
      <c r="O12" s="37">
        <f t="shared" si="1"/>
      </c>
      <c r="P12" s="39">
        <f t="shared" si="2"/>
      </c>
      <c r="Q12" s="28"/>
      <c r="R12" s="2"/>
      <c r="S12" s="1">
        <f>+S11+0.1*7*G21</f>
        <v>18.099999999999994</v>
      </c>
      <c r="T12" s="1">
        <f>NORMDIST(S12,F21,G21,FALSE)</f>
        <v>0.04398359598042771</v>
      </c>
    </row>
    <row r="13" spans="1:20" ht="13.5" thickBot="1">
      <c r="A13" s="28"/>
      <c r="B13" s="28"/>
      <c r="C13" s="41"/>
      <c r="D13" s="41"/>
      <c r="E13" s="41"/>
      <c r="F13" s="41"/>
      <c r="G13" s="41"/>
      <c r="H13" s="42" t="s">
        <v>24</v>
      </c>
      <c r="I13" s="59">
        <v>17</v>
      </c>
      <c r="J13" s="41"/>
      <c r="K13" s="41"/>
      <c r="L13" s="41"/>
      <c r="M13" s="41"/>
      <c r="N13" s="41"/>
      <c r="O13" s="42" t="s">
        <v>25</v>
      </c>
      <c r="P13" s="43">
        <f>IF(I13="","",IF(ISNUMBER(P5),P5,1)*IF(ISNUMBER(P6),P6,1)*IF(ISNUMBER(P7),P7,1)*IF(ISNUMBER(P8),P8,1)*IF(ISNUMBER(P9),P9,1)*IF(ISNUMBER(P10),P10,1)*IF(ISNUMBER(P11),P11,1)*IF(ISNUMBER(P12),P12,1))</f>
        <v>0.8409074586940811</v>
      </c>
      <c r="Q13" s="28"/>
      <c r="S13" s="1">
        <f>+S12+0.1*7*G21</f>
        <v>18.799999999999994</v>
      </c>
      <c r="T13" s="1">
        <f>NORMDIST(S13,F21,G21,FALSE)</f>
        <v>0.007915451582980104</v>
      </c>
    </row>
    <row r="14" spans="1:20" ht="12.75">
      <c r="A14" s="28"/>
      <c r="B14" s="28"/>
      <c r="C14" s="28"/>
      <c r="Q14" s="28"/>
      <c r="S14" s="1">
        <f>+S13+0.1*7*G21</f>
        <v>19.499999999999993</v>
      </c>
      <c r="T14" s="1">
        <f>NORMDIST(S14,F21,G21,FALSE)</f>
        <v>0.0008726826950457818</v>
      </c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S15" s="1">
        <f>I13</f>
        <v>17</v>
      </c>
      <c r="U15" s="1">
        <v>0</v>
      </c>
    </row>
    <row r="16" spans="19:21" ht="12.75">
      <c r="S16" s="1">
        <f>S15</f>
        <v>17</v>
      </c>
      <c r="U16" s="1">
        <f>NORMDIST(F21,F21,G21,FALSE)</f>
        <v>0.39894228040143265</v>
      </c>
    </row>
    <row r="17" spans="5:21" ht="12.75">
      <c r="E17" s="44"/>
      <c r="S17" s="1">
        <f>+MIN(I5:I12)-3.5*MAX(O5:O12)</f>
        <v>6.264844194830838</v>
      </c>
      <c r="T17" s="1">
        <v>46</v>
      </c>
      <c r="U17" s="1">
        <v>0</v>
      </c>
    </row>
    <row r="18" spans="3:21" ht="12.75">
      <c r="C18" s="45" t="s">
        <v>27</v>
      </c>
      <c r="S18" s="1">
        <f>+MAX(I5:I12)+3.5*MAX(O5:O12)</f>
        <v>19.73515580516916</v>
      </c>
      <c r="T18" s="1">
        <f>S18</f>
        <v>19.73515580516916</v>
      </c>
      <c r="U18" s="1">
        <v>0</v>
      </c>
    </row>
    <row r="19" ht="13.5" thickBot="1"/>
    <row r="20" spans="4:9" ht="16.5" thickBot="1">
      <c r="D20" s="46" t="s">
        <v>17</v>
      </c>
      <c r="E20" s="47"/>
      <c r="F20" s="30" t="s">
        <v>19</v>
      </c>
      <c r="G20" s="48" t="s">
        <v>26</v>
      </c>
      <c r="H20" s="31" t="s">
        <v>20</v>
      </c>
      <c r="I20" s="49"/>
    </row>
    <row r="21" spans="3:9" ht="13.5" thickBot="1">
      <c r="C21" s="60">
        <v>2</v>
      </c>
      <c r="D21" s="50" t="str">
        <f>INDEX(C5:C12,C21)</f>
        <v>1-3-6-8</v>
      </c>
      <c r="E21" s="51"/>
      <c r="F21" s="52">
        <f>INDEX(I5:I12,C21)</f>
        <v>16</v>
      </c>
      <c r="G21" s="53">
        <f>INDEX(O5:O12,C21)</f>
        <v>1</v>
      </c>
      <c r="H21" s="54">
        <f>INDEX(P5:P12,C21)</f>
        <v>0.8413447402410041</v>
      </c>
      <c r="I21" s="55"/>
    </row>
  </sheetData>
  <sheetProtection password="A753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38"/>
  <sheetViews>
    <sheetView workbookViewId="0" topLeftCell="A1">
      <selection activeCell="B8" sqref="B8:G13"/>
    </sheetView>
  </sheetViews>
  <sheetFormatPr defaultColWidth="9.140625" defaultRowHeight="12.75"/>
  <cols>
    <col min="1" max="1" width="2.00390625" style="61" customWidth="1"/>
    <col min="2" max="18" width="7.28125" style="61" customWidth="1"/>
    <col min="19" max="16384" width="9.140625" style="61" customWidth="1"/>
  </cols>
  <sheetData>
    <row r="1" ht="12.75">
      <c r="A1" s="83" t="s">
        <v>38</v>
      </c>
    </row>
    <row r="2" spans="2:3" ht="12.75">
      <c r="B2" s="26" t="s">
        <v>70</v>
      </c>
      <c r="C2" s="45" t="s">
        <v>74</v>
      </c>
    </row>
    <row r="3" ht="13.5" thickBot="1">
      <c r="C3" s="45" t="s">
        <v>75</v>
      </c>
    </row>
    <row r="4" spans="12:13" ht="13.5" thickBot="1">
      <c r="L4" s="62" t="s">
        <v>39</v>
      </c>
      <c r="M4" s="52">
        <f>MAX(J8:J37)</f>
        <v>17</v>
      </c>
    </row>
    <row r="5" spans="12:13" ht="13.5" thickBot="1">
      <c r="L5" s="62" t="s">
        <v>40</v>
      </c>
      <c r="M5" s="52">
        <f>SUM(G8:G37)</f>
        <v>1700</v>
      </c>
    </row>
    <row r="6" spans="2:8" ht="13.5" thickBot="1">
      <c r="B6" s="63"/>
      <c r="C6" s="64"/>
      <c r="D6" s="64"/>
      <c r="E6" s="64" t="s">
        <v>36</v>
      </c>
      <c r="F6" s="65" t="s">
        <v>28</v>
      </c>
      <c r="G6" s="66"/>
      <c r="H6" s="67"/>
    </row>
    <row r="7" spans="2:13" ht="13.5" thickBot="1">
      <c r="B7" s="68" t="s">
        <v>29</v>
      </c>
      <c r="C7" s="69" t="s">
        <v>0</v>
      </c>
      <c r="D7" s="69" t="s">
        <v>1</v>
      </c>
      <c r="E7" s="70" t="s">
        <v>2</v>
      </c>
      <c r="F7" s="68" t="s">
        <v>2</v>
      </c>
      <c r="G7" s="71" t="s">
        <v>37</v>
      </c>
      <c r="H7" s="72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72" t="s">
        <v>7</v>
      </c>
    </row>
    <row r="8" spans="1:13" ht="12.75">
      <c r="A8" s="73"/>
      <c r="B8" s="23" t="s">
        <v>30</v>
      </c>
      <c r="C8" s="24">
        <v>1</v>
      </c>
      <c r="D8" s="24">
        <v>2</v>
      </c>
      <c r="E8" s="90">
        <v>6</v>
      </c>
      <c r="F8" s="25"/>
      <c r="G8" s="17"/>
      <c r="H8" s="74">
        <f>IF(ISNUMBER(E8),E8-F8,"")</f>
        <v>6</v>
      </c>
      <c r="I8" s="64">
        <v>0</v>
      </c>
      <c r="J8" s="64">
        <v>6</v>
      </c>
      <c r="K8" s="64">
        <v>6</v>
      </c>
      <c r="L8" s="64">
        <v>0</v>
      </c>
      <c r="M8" s="75">
        <v>0</v>
      </c>
    </row>
    <row r="9" spans="1:13" ht="12.75">
      <c r="A9" s="73"/>
      <c r="B9" s="25" t="s">
        <v>32</v>
      </c>
      <c r="C9" s="17">
        <v>2</v>
      </c>
      <c r="D9" s="17">
        <v>5</v>
      </c>
      <c r="E9" s="91">
        <v>10</v>
      </c>
      <c r="F9" s="25"/>
      <c r="G9" s="17"/>
      <c r="H9" s="76">
        <f aca="true" t="shared" si="0" ref="H9:H37">IF(ISNUMBER(E9),E9-F9,"")</f>
        <v>10</v>
      </c>
      <c r="I9" s="77">
        <v>6</v>
      </c>
      <c r="J9" s="77">
        <v>16</v>
      </c>
      <c r="K9" s="77">
        <v>16</v>
      </c>
      <c r="L9" s="77">
        <v>6</v>
      </c>
      <c r="M9" s="78">
        <v>0</v>
      </c>
    </row>
    <row r="10" spans="1:13" ht="12.75">
      <c r="A10" s="73"/>
      <c r="B10" s="25" t="s">
        <v>31</v>
      </c>
      <c r="C10" s="17">
        <v>1</v>
      </c>
      <c r="D10" s="17">
        <v>3</v>
      </c>
      <c r="E10" s="91">
        <v>5</v>
      </c>
      <c r="F10" s="25">
        <v>1</v>
      </c>
      <c r="G10" s="17">
        <v>300</v>
      </c>
      <c r="H10" s="76">
        <f t="shared" si="0"/>
        <v>4</v>
      </c>
      <c r="I10" s="77">
        <v>0</v>
      </c>
      <c r="J10" s="77">
        <v>4</v>
      </c>
      <c r="K10" s="77">
        <v>4</v>
      </c>
      <c r="L10" s="77">
        <v>0</v>
      </c>
      <c r="M10" s="78">
        <v>0</v>
      </c>
    </row>
    <row r="11" spans="1:13" ht="12.75">
      <c r="A11" s="73"/>
      <c r="B11" s="25" t="s">
        <v>33</v>
      </c>
      <c r="C11" s="17">
        <v>3</v>
      </c>
      <c r="D11" s="17">
        <v>4</v>
      </c>
      <c r="E11" s="91">
        <v>4</v>
      </c>
      <c r="F11" s="25"/>
      <c r="G11" s="17"/>
      <c r="H11" s="76">
        <f t="shared" si="0"/>
        <v>4</v>
      </c>
      <c r="I11" s="77">
        <v>4</v>
      </c>
      <c r="J11" s="77">
        <v>8</v>
      </c>
      <c r="K11" s="77">
        <v>8</v>
      </c>
      <c r="L11" s="77">
        <v>4</v>
      </c>
      <c r="M11" s="78">
        <v>0</v>
      </c>
    </row>
    <row r="12" spans="1:13" ht="12.75">
      <c r="A12" s="73"/>
      <c r="B12" s="25" t="s">
        <v>34</v>
      </c>
      <c r="C12" s="17">
        <v>4</v>
      </c>
      <c r="D12" s="17">
        <v>5</v>
      </c>
      <c r="E12" s="91">
        <v>9</v>
      </c>
      <c r="F12" s="25">
        <v>1</v>
      </c>
      <c r="G12" s="17">
        <v>600</v>
      </c>
      <c r="H12" s="76">
        <f t="shared" si="0"/>
        <v>8</v>
      </c>
      <c r="I12" s="77">
        <v>8</v>
      </c>
      <c r="J12" s="77">
        <v>16</v>
      </c>
      <c r="K12" s="77">
        <v>16</v>
      </c>
      <c r="L12" s="77">
        <v>8</v>
      </c>
      <c r="M12" s="78">
        <v>0</v>
      </c>
    </row>
    <row r="13" spans="1:13" ht="12.75">
      <c r="A13" s="73"/>
      <c r="B13" s="25" t="s">
        <v>35</v>
      </c>
      <c r="C13" s="17">
        <v>5</v>
      </c>
      <c r="D13" s="17">
        <v>6</v>
      </c>
      <c r="E13" s="91">
        <v>2</v>
      </c>
      <c r="F13" s="25">
        <v>1</v>
      </c>
      <c r="G13" s="17">
        <v>800</v>
      </c>
      <c r="H13" s="76">
        <f t="shared" si="0"/>
        <v>1</v>
      </c>
      <c r="I13" s="77">
        <v>16</v>
      </c>
      <c r="J13" s="77">
        <v>17</v>
      </c>
      <c r="K13" s="77">
        <v>17</v>
      </c>
      <c r="L13" s="77">
        <v>16</v>
      </c>
      <c r="M13" s="78">
        <v>0</v>
      </c>
    </row>
    <row r="14" spans="1:13" ht="12.75">
      <c r="A14" s="73"/>
      <c r="B14" s="17"/>
      <c r="C14" s="17"/>
      <c r="D14" s="17"/>
      <c r="E14" s="17"/>
      <c r="F14" s="25"/>
      <c r="G14" s="17"/>
      <c r="H14" s="76">
        <f t="shared" si="0"/>
      </c>
      <c r="I14" s="77"/>
      <c r="J14" s="77"/>
      <c r="K14" s="77"/>
      <c r="L14" s="77"/>
      <c r="M14" s="78"/>
    </row>
    <row r="15" spans="1:13" ht="12.75">
      <c r="A15" s="73"/>
      <c r="B15" s="17"/>
      <c r="C15" s="17"/>
      <c r="D15" s="17"/>
      <c r="E15" s="17"/>
      <c r="F15" s="25"/>
      <c r="G15" s="17"/>
      <c r="H15" s="76">
        <f t="shared" si="0"/>
      </c>
      <c r="I15" s="77"/>
      <c r="J15" s="77"/>
      <c r="K15" s="77"/>
      <c r="L15" s="77"/>
      <c r="M15" s="78"/>
    </row>
    <row r="16" spans="1:13" ht="12.75">
      <c r="A16" s="73"/>
      <c r="B16" s="17"/>
      <c r="C16" s="17"/>
      <c r="D16" s="17"/>
      <c r="E16" s="17"/>
      <c r="F16" s="25"/>
      <c r="G16" s="17"/>
      <c r="H16" s="76">
        <f t="shared" si="0"/>
      </c>
      <c r="I16" s="77"/>
      <c r="J16" s="77"/>
      <c r="K16" s="77"/>
      <c r="L16" s="77"/>
      <c r="M16" s="78"/>
    </row>
    <row r="17" spans="1:13" ht="12.75">
      <c r="A17" s="73"/>
      <c r="B17" s="17"/>
      <c r="C17" s="17"/>
      <c r="D17" s="17"/>
      <c r="E17" s="17"/>
      <c r="F17" s="25"/>
      <c r="G17" s="17"/>
      <c r="H17" s="76">
        <f t="shared" si="0"/>
      </c>
      <c r="I17" s="77"/>
      <c r="J17" s="77"/>
      <c r="K17" s="77"/>
      <c r="L17" s="77"/>
      <c r="M17" s="78"/>
    </row>
    <row r="18" spans="1:13" ht="12.75">
      <c r="A18" s="73"/>
      <c r="B18" s="17"/>
      <c r="C18" s="17"/>
      <c r="D18" s="17"/>
      <c r="E18" s="17"/>
      <c r="F18" s="25"/>
      <c r="G18" s="17"/>
      <c r="H18" s="76">
        <f t="shared" si="0"/>
      </c>
      <c r="I18" s="77"/>
      <c r="J18" s="77"/>
      <c r="K18" s="77"/>
      <c r="L18" s="77"/>
      <c r="M18" s="78"/>
    </row>
    <row r="19" spans="1:13" ht="12.75">
      <c r="A19" s="73"/>
      <c r="B19" s="17"/>
      <c r="C19" s="17"/>
      <c r="D19" s="17"/>
      <c r="E19" s="17"/>
      <c r="F19" s="25"/>
      <c r="G19" s="17"/>
      <c r="H19" s="76">
        <f t="shared" si="0"/>
      </c>
      <c r="I19" s="77"/>
      <c r="J19" s="77"/>
      <c r="K19" s="77"/>
      <c r="L19" s="77"/>
      <c r="M19" s="78"/>
    </row>
    <row r="20" spans="1:13" ht="12.75">
      <c r="A20" s="73"/>
      <c r="B20" s="17"/>
      <c r="C20" s="17"/>
      <c r="D20" s="17"/>
      <c r="E20" s="17"/>
      <c r="F20" s="25"/>
      <c r="G20" s="17"/>
      <c r="H20" s="76">
        <f t="shared" si="0"/>
      </c>
      <c r="I20" s="77"/>
      <c r="J20" s="77"/>
      <c r="K20" s="77"/>
      <c r="L20" s="77"/>
      <c r="M20" s="78"/>
    </row>
    <row r="21" spans="1:13" ht="12.75">
      <c r="A21" s="73"/>
      <c r="B21" s="17"/>
      <c r="C21" s="17"/>
      <c r="D21" s="17"/>
      <c r="E21" s="17"/>
      <c r="F21" s="25"/>
      <c r="G21" s="17"/>
      <c r="H21" s="76">
        <f t="shared" si="0"/>
      </c>
      <c r="I21" s="77"/>
      <c r="J21" s="77"/>
      <c r="K21" s="77"/>
      <c r="L21" s="77"/>
      <c r="M21" s="78"/>
    </row>
    <row r="22" spans="1:13" ht="12.75">
      <c r="A22" s="73"/>
      <c r="B22" s="17"/>
      <c r="C22" s="17"/>
      <c r="D22" s="17"/>
      <c r="E22" s="17"/>
      <c r="F22" s="25"/>
      <c r="G22" s="17"/>
      <c r="H22" s="76">
        <f t="shared" si="0"/>
      </c>
      <c r="I22" s="77"/>
      <c r="J22" s="77"/>
      <c r="K22" s="77"/>
      <c r="L22" s="77"/>
      <c r="M22" s="78"/>
    </row>
    <row r="23" spans="1:13" ht="12.75">
      <c r="A23" s="73"/>
      <c r="B23" s="17"/>
      <c r="C23" s="17"/>
      <c r="D23" s="17"/>
      <c r="E23" s="17"/>
      <c r="F23" s="25"/>
      <c r="G23" s="17"/>
      <c r="H23" s="76">
        <f t="shared" si="0"/>
      </c>
      <c r="I23" s="77"/>
      <c r="J23" s="77"/>
      <c r="K23" s="77"/>
      <c r="L23" s="77"/>
      <c r="M23" s="78"/>
    </row>
    <row r="24" spans="1:13" ht="12.75">
      <c r="A24" s="73"/>
      <c r="B24" s="17"/>
      <c r="C24" s="17"/>
      <c r="D24" s="17"/>
      <c r="E24" s="17"/>
      <c r="F24" s="25"/>
      <c r="G24" s="17"/>
      <c r="H24" s="76">
        <f t="shared" si="0"/>
      </c>
      <c r="I24" s="77"/>
      <c r="J24" s="77"/>
      <c r="K24" s="77"/>
      <c r="L24" s="77"/>
      <c r="M24" s="78"/>
    </row>
    <row r="25" spans="1:13" ht="12.75">
      <c r="A25" s="73"/>
      <c r="B25" s="17"/>
      <c r="C25" s="17"/>
      <c r="D25" s="17"/>
      <c r="E25" s="17"/>
      <c r="F25" s="25"/>
      <c r="G25" s="17"/>
      <c r="H25" s="76">
        <f t="shared" si="0"/>
      </c>
      <c r="I25" s="77"/>
      <c r="J25" s="77"/>
      <c r="K25" s="77"/>
      <c r="L25" s="77"/>
      <c r="M25" s="78"/>
    </row>
    <row r="26" spans="1:13" ht="12.75">
      <c r="A26" s="73"/>
      <c r="B26" s="17"/>
      <c r="C26" s="17"/>
      <c r="D26" s="17"/>
      <c r="E26" s="17"/>
      <c r="F26" s="25"/>
      <c r="G26" s="17"/>
      <c r="H26" s="76">
        <f t="shared" si="0"/>
      </c>
      <c r="I26" s="77"/>
      <c r="J26" s="77"/>
      <c r="K26" s="77"/>
      <c r="L26" s="77"/>
      <c r="M26" s="78"/>
    </row>
    <row r="27" spans="1:13" ht="12.75">
      <c r="A27" s="73"/>
      <c r="B27" s="17"/>
      <c r="C27" s="17"/>
      <c r="D27" s="17"/>
      <c r="E27" s="17"/>
      <c r="F27" s="25"/>
      <c r="G27" s="17"/>
      <c r="H27" s="76">
        <f t="shared" si="0"/>
      </c>
      <c r="I27" s="77"/>
      <c r="J27" s="77"/>
      <c r="K27" s="77"/>
      <c r="L27" s="77"/>
      <c r="M27" s="78"/>
    </row>
    <row r="28" spans="1:13" ht="12.75">
      <c r="A28" s="73"/>
      <c r="B28" s="17"/>
      <c r="C28" s="17"/>
      <c r="D28" s="17"/>
      <c r="E28" s="17"/>
      <c r="F28" s="25"/>
      <c r="G28" s="17"/>
      <c r="H28" s="76">
        <f t="shared" si="0"/>
      </c>
      <c r="I28" s="77"/>
      <c r="J28" s="77"/>
      <c r="K28" s="77"/>
      <c r="L28" s="77"/>
      <c r="M28" s="78"/>
    </row>
    <row r="29" spans="1:13" ht="12.75">
      <c r="A29" s="73"/>
      <c r="B29" s="17"/>
      <c r="C29" s="17"/>
      <c r="D29" s="17"/>
      <c r="E29" s="17"/>
      <c r="F29" s="25"/>
      <c r="G29" s="17"/>
      <c r="H29" s="76">
        <f t="shared" si="0"/>
      </c>
      <c r="I29" s="77"/>
      <c r="J29" s="77"/>
      <c r="K29" s="77"/>
      <c r="L29" s="77"/>
      <c r="M29" s="78"/>
    </row>
    <row r="30" spans="1:13" ht="12.75">
      <c r="A30" s="73"/>
      <c r="B30" s="17"/>
      <c r="C30" s="17"/>
      <c r="D30" s="17"/>
      <c r="E30" s="17"/>
      <c r="F30" s="25"/>
      <c r="G30" s="17"/>
      <c r="H30" s="76">
        <f t="shared" si="0"/>
      </c>
      <c r="I30" s="77"/>
      <c r="J30" s="77"/>
      <c r="K30" s="77"/>
      <c r="L30" s="77"/>
      <c r="M30" s="78"/>
    </row>
    <row r="31" spans="1:13" ht="12.75">
      <c r="A31" s="73"/>
      <c r="B31" s="17"/>
      <c r="C31" s="17"/>
      <c r="D31" s="17"/>
      <c r="E31" s="17"/>
      <c r="F31" s="25"/>
      <c r="G31" s="17"/>
      <c r="H31" s="76">
        <f t="shared" si="0"/>
      </c>
      <c r="I31" s="77"/>
      <c r="J31" s="77"/>
      <c r="K31" s="77"/>
      <c r="L31" s="77"/>
      <c r="M31" s="78"/>
    </row>
    <row r="32" spans="1:13" ht="12.75">
      <c r="A32" s="73"/>
      <c r="B32" s="17"/>
      <c r="C32" s="17"/>
      <c r="D32" s="17"/>
      <c r="E32" s="17"/>
      <c r="F32" s="25"/>
      <c r="G32" s="17"/>
      <c r="H32" s="76">
        <f t="shared" si="0"/>
      </c>
      <c r="I32" s="77"/>
      <c r="J32" s="77"/>
      <c r="K32" s="77"/>
      <c r="L32" s="77"/>
      <c r="M32" s="78"/>
    </row>
    <row r="33" spans="1:13" ht="12.75">
      <c r="A33" s="73"/>
      <c r="B33" s="17"/>
      <c r="C33" s="17"/>
      <c r="D33" s="17"/>
      <c r="E33" s="17"/>
      <c r="F33" s="25"/>
      <c r="G33" s="17"/>
      <c r="H33" s="76">
        <f t="shared" si="0"/>
      </c>
      <c r="I33" s="77"/>
      <c r="J33" s="77"/>
      <c r="K33" s="77"/>
      <c r="L33" s="77"/>
      <c r="M33" s="78"/>
    </row>
    <row r="34" spans="1:13" ht="12.75">
      <c r="A34" s="73"/>
      <c r="B34" s="17"/>
      <c r="C34" s="17"/>
      <c r="D34" s="17"/>
      <c r="E34" s="17"/>
      <c r="F34" s="25"/>
      <c r="G34" s="17"/>
      <c r="H34" s="76">
        <f t="shared" si="0"/>
      </c>
      <c r="I34" s="77"/>
      <c r="J34" s="77"/>
      <c r="K34" s="77"/>
      <c r="L34" s="77"/>
      <c r="M34" s="78"/>
    </row>
    <row r="35" spans="1:13" ht="12.75">
      <c r="A35" s="73"/>
      <c r="B35" s="17"/>
      <c r="C35" s="17"/>
      <c r="D35" s="17"/>
      <c r="E35" s="17"/>
      <c r="F35" s="25"/>
      <c r="G35" s="17"/>
      <c r="H35" s="76">
        <f t="shared" si="0"/>
      </c>
      <c r="I35" s="77"/>
      <c r="J35" s="77"/>
      <c r="K35" s="77"/>
      <c r="L35" s="77"/>
      <c r="M35" s="78"/>
    </row>
    <row r="36" spans="1:13" ht="12.75">
      <c r="A36" s="73"/>
      <c r="B36" s="17"/>
      <c r="C36" s="17"/>
      <c r="D36" s="17"/>
      <c r="E36" s="17"/>
      <c r="F36" s="25"/>
      <c r="G36" s="17"/>
      <c r="H36" s="76">
        <f t="shared" si="0"/>
      </c>
      <c r="I36" s="77"/>
      <c r="J36" s="77"/>
      <c r="K36" s="77"/>
      <c r="L36" s="77"/>
      <c r="M36" s="78"/>
    </row>
    <row r="37" spans="1:13" ht="13.5" thickBot="1">
      <c r="A37" s="73"/>
      <c r="B37" s="17"/>
      <c r="C37" s="17"/>
      <c r="D37" s="17"/>
      <c r="E37" s="17"/>
      <c r="F37" s="81"/>
      <c r="G37" s="82"/>
      <c r="H37" s="79">
        <f t="shared" si="0"/>
      </c>
      <c r="I37" s="70"/>
      <c r="J37" s="70"/>
      <c r="K37" s="70"/>
      <c r="L37" s="70"/>
      <c r="M37" s="71"/>
    </row>
    <row r="38" spans="2:8" ht="12.75">
      <c r="B38" s="80"/>
      <c r="C38" s="80"/>
      <c r="D38" s="80"/>
      <c r="E38" s="80"/>
      <c r="F38" s="67"/>
      <c r="G38" s="67"/>
      <c r="H38" s="67"/>
    </row>
  </sheetData>
  <sheetProtection sheet="1" objects="1" scenarios="1"/>
  <conditionalFormatting sqref="B8:M37">
    <cfRule type="expression" priority="1" dxfId="0" stopIfTrue="1">
      <formula>AND(ISNUMBER($M8),$M8=0)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94"/>
  <sheetViews>
    <sheetView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.00390625" style="3" customWidth="1"/>
    <col min="3" max="14" width="7.8515625" style="3" customWidth="1"/>
    <col min="15" max="16384" width="9.140625" style="3" customWidth="1"/>
  </cols>
  <sheetData>
    <row r="1" ht="12.75">
      <c r="A1" s="7" t="s">
        <v>47</v>
      </c>
    </row>
    <row r="4" spans="1:11" ht="12.75">
      <c r="A4" s="84" t="s">
        <v>52</v>
      </c>
      <c r="B4" s="9" t="s">
        <v>49</v>
      </c>
      <c r="C4" s="9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26" t="s">
        <v>73</v>
      </c>
      <c r="D5" s="1"/>
      <c r="E5" s="1"/>
      <c r="F5" s="1"/>
      <c r="G5" s="1"/>
      <c r="H5" s="1"/>
      <c r="I5" s="1"/>
      <c r="J5" s="1"/>
      <c r="K5" s="1"/>
    </row>
    <row r="6" spans="2:11" ht="12.75">
      <c r="B6" s="1"/>
      <c r="C6" s="1"/>
      <c r="D6" s="9"/>
      <c r="E6" s="1"/>
      <c r="F6" s="1"/>
      <c r="G6" s="1"/>
      <c r="H6" s="1"/>
      <c r="I6" s="1"/>
      <c r="J6" s="1"/>
      <c r="K6" s="1"/>
    </row>
    <row r="7" spans="2:11" ht="13.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 thickBot="1">
      <c r="B8" s="1"/>
      <c r="C8" s="86" t="s">
        <v>29</v>
      </c>
      <c r="D8" s="10" t="s">
        <v>0</v>
      </c>
      <c r="E8" s="10" t="s">
        <v>1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72" t="s">
        <v>7</v>
      </c>
    </row>
    <row r="9" spans="2:11" ht="12.75">
      <c r="B9" s="13"/>
      <c r="C9" s="17" t="s">
        <v>60</v>
      </c>
      <c r="D9" s="17">
        <v>1</v>
      </c>
      <c r="E9" s="17">
        <v>2</v>
      </c>
      <c r="F9" s="17">
        <v>8</v>
      </c>
      <c r="G9" s="14">
        <v>0</v>
      </c>
      <c r="H9" s="15">
        <v>8</v>
      </c>
      <c r="I9" s="15">
        <v>8</v>
      </c>
      <c r="J9" s="15">
        <v>0</v>
      </c>
      <c r="K9" s="15">
        <v>0</v>
      </c>
    </row>
    <row r="10" spans="2:11" ht="12.75">
      <c r="B10" s="13"/>
      <c r="C10" s="17" t="s">
        <v>61</v>
      </c>
      <c r="D10" s="17">
        <v>2</v>
      </c>
      <c r="E10" s="17">
        <v>4</v>
      </c>
      <c r="F10" s="17">
        <v>6</v>
      </c>
      <c r="G10" s="14">
        <v>8</v>
      </c>
      <c r="H10" s="15">
        <v>14</v>
      </c>
      <c r="I10" s="15">
        <v>16</v>
      </c>
      <c r="J10" s="15">
        <v>10</v>
      </c>
      <c r="K10" s="15">
        <v>2</v>
      </c>
    </row>
    <row r="11" spans="2:11" ht="12.75">
      <c r="B11" s="13"/>
      <c r="C11" s="17" t="s">
        <v>62</v>
      </c>
      <c r="D11" s="17">
        <v>1</v>
      </c>
      <c r="E11" s="17">
        <v>3</v>
      </c>
      <c r="F11" s="17">
        <v>4</v>
      </c>
      <c r="G11" s="14">
        <v>0</v>
      </c>
      <c r="H11" s="15">
        <v>4</v>
      </c>
      <c r="I11" s="15">
        <v>10</v>
      </c>
      <c r="J11" s="15">
        <v>6</v>
      </c>
      <c r="K11" s="15">
        <v>6</v>
      </c>
    </row>
    <row r="12" spans="2:11" ht="12.75">
      <c r="B12" s="13"/>
      <c r="C12" s="17" t="s">
        <v>63</v>
      </c>
      <c r="D12" s="17">
        <v>3</v>
      </c>
      <c r="E12" s="17">
        <v>5</v>
      </c>
      <c r="F12" s="17">
        <v>9</v>
      </c>
      <c r="G12" s="14">
        <v>4</v>
      </c>
      <c r="H12" s="15">
        <v>13</v>
      </c>
      <c r="I12" s="15">
        <v>19</v>
      </c>
      <c r="J12" s="15">
        <v>10</v>
      </c>
      <c r="K12" s="15">
        <v>6</v>
      </c>
    </row>
    <row r="13" spans="2:11" ht="12.75">
      <c r="B13" s="13"/>
      <c r="C13" s="17" t="s">
        <v>64</v>
      </c>
      <c r="D13" s="17">
        <v>2</v>
      </c>
      <c r="E13" s="17">
        <v>5</v>
      </c>
      <c r="F13" s="17">
        <v>11</v>
      </c>
      <c r="G13" s="14">
        <v>8</v>
      </c>
      <c r="H13" s="15">
        <v>19</v>
      </c>
      <c r="I13" s="15">
        <v>19</v>
      </c>
      <c r="J13" s="15">
        <v>8</v>
      </c>
      <c r="K13" s="15">
        <v>0</v>
      </c>
    </row>
    <row r="14" spans="2:11" ht="12.75">
      <c r="B14" s="13"/>
      <c r="C14" s="17" t="s">
        <v>65</v>
      </c>
      <c r="D14" s="17">
        <v>4</v>
      </c>
      <c r="E14" s="17">
        <v>5</v>
      </c>
      <c r="F14" s="17">
        <v>3</v>
      </c>
      <c r="G14" s="14">
        <v>14</v>
      </c>
      <c r="H14" s="15">
        <v>17</v>
      </c>
      <c r="I14" s="15">
        <v>19</v>
      </c>
      <c r="J14" s="15">
        <v>16</v>
      </c>
      <c r="K14" s="15">
        <v>2</v>
      </c>
    </row>
    <row r="15" spans="2:11" ht="12.75">
      <c r="B15" s="13"/>
      <c r="C15" s="17" t="s">
        <v>66</v>
      </c>
      <c r="D15" s="17">
        <v>5</v>
      </c>
      <c r="E15" s="17">
        <v>6</v>
      </c>
      <c r="F15" s="17">
        <v>1</v>
      </c>
      <c r="G15" s="14">
        <v>19</v>
      </c>
      <c r="H15" s="15">
        <v>20</v>
      </c>
      <c r="I15" s="15">
        <v>20</v>
      </c>
      <c r="J15" s="15">
        <v>19</v>
      </c>
      <c r="K15" s="15">
        <v>0</v>
      </c>
    </row>
    <row r="18" spans="1:15" ht="12.75">
      <c r="A18" s="84" t="s">
        <v>53</v>
      </c>
      <c r="B18" s="9" t="s">
        <v>50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26" t="s">
        <v>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3.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3.5" thickBot="1">
      <c r="B22" s="1"/>
      <c r="C22" s="87" t="s">
        <v>29</v>
      </c>
      <c r="D22" s="10" t="s">
        <v>0</v>
      </c>
      <c r="E22" s="10" t="s">
        <v>1</v>
      </c>
      <c r="F22" s="10" t="s">
        <v>8</v>
      </c>
      <c r="G22" s="10" t="s">
        <v>9</v>
      </c>
      <c r="H22" s="10" t="s">
        <v>10</v>
      </c>
      <c r="I22" s="10" t="s">
        <v>11</v>
      </c>
      <c r="J22" s="10" t="s">
        <v>12</v>
      </c>
      <c r="K22" s="10" t="s">
        <v>13</v>
      </c>
      <c r="L22" s="10" t="s">
        <v>14</v>
      </c>
      <c r="M22" s="10" t="s">
        <v>15</v>
      </c>
      <c r="N22" s="10" t="s">
        <v>16</v>
      </c>
      <c r="O22" s="88" t="s">
        <v>7</v>
      </c>
    </row>
    <row r="23" spans="2:15" ht="12.75">
      <c r="B23" s="13"/>
      <c r="C23" s="17" t="s">
        <v>30</v>
      </c>
      <c r="D23" s="17">
        <v>1</v>
      </c>
      <c r="E23" s="17">
        <v>2</v>
      </c>
      <c r="F23" s="17">
        <v>1</v>
      </c>
      <c r="G23" s="17">
        <v>3</v>
      </c>
      <c r="H23" s="17">
        <v>4</v>
      </c>
      <c r="I23" s="20">
        <v>0.25</v>
      </c>
      <c r="J23" s="21">
        <v>2.8333333333333335</v>
      </c>
      <c r="K23" s="22">
        <v>0</v>
      </c>
      <c r="L23" s="22">
        <v>2.8333333333333335</v>
      </c>
      <c r="M23" s="22">
        <v>8.833333333333334</v>
      </c>
      <c r="N23" s="22">
        <v>6</v>
      </c>
      <c r="O23" s="22">
        <v>6</v>
      </c>
    </row>
    <row r="24" spans="2:15" ht="12.75">
      <c r="B24" s="13"/>
      <c r="C24" s="17" t="s">
        <v>32</v>
      </c>
      <c r="D24" s="17">
        <v>2</v>
      </c>
      <c r="E24" s="17">
        <v>5</v>
      </c>
      <c r="F24" s="17">
        <v>2</v>
      </c>
      <c r="G24" s="17">
        <v>4</v>
      </c>
      <c r="H24" s="17">
        <v>6</v>
      </c>
      <c r="I24" s="20">
        <v>0.4444444444444444</v>
      </c>
      <c r="J24" s="21">
        <v>4</v>
      </c>
      <c r="K24" s="22">
        <v>2.8333333333333335</v>
      </c>
      <c r="L24" s="22">
        <v>6.833333333333334</v>
      </c>
      <c r="M24" s="22">
        <v>12.833333333333334</v>
      </c>
      <c r="N24" s="22">
        <v>8.833333333333334</v>
      </c>
      <c r="O24" s="22">
        <v>6</v>
      </c>
    </row>
    <row r="25" spans="2:15" ht="12.75">
      <c r="B25" s="13"/>
      <c r="C25" s="17" t="s">
        <v>31</v>
      </c>
      <c r="D25" s="17">
        <v>5</v>
      </c>
      <c r="E25" s="17">
        <v>8</v>
      </c>
      <c r="F25" s="17">
        <v>2</v>
      </c>
      <c r="G25" s="17">
        <v>3</v>
      </c>
      <c r="H25" s="17">
        <v>5</v>
      </c>
      <c r="I25" s="20">
        <v>0.25</v>
      </c>
      <c r="J25" s="21">
        <v>3.1666666666666665</v>
      </c>
      <c r="K25" s="22">
        <v>6.833333333333334</v>
      </c>
      <c r="L25" s="22">
        <v>10</v>
      </c>
      <c r="M25" s="22">
        <v>16</v>
      </c>
      <c r="N25" s="22">
        <v>12.833333333333334</v>
      </c>
      <c r="O25" s="22">
        <v>6</v>
      </c>
    </row>
    <row r="26" spans="2:15" ht="12.75">
      <c r="B26" s="13"/>
      <c r="C26" s="17" t="s">
        <v>33</v>
      </c>
      <c r="D26" s="17">
        <v>1</v>
      </c>
      <c r="E26" s="17">
        <v>3</v>
      </c>
      <c r="F26" s="17">
        <v>3</v>
      </c>
      <c r="G26" s="17">
        <v>4</v>
      </c>
      <c r="H26" s="17">
        <v>5</v>
      </c>
      <c r="I26" s="20">
        <v>0.1111111111111111</v>
      </c>
      <c r="J26" s="21">
        <v>4</v>
      </c>
      <c r="K26" s="22">
        <v>0</v>
      </c>
      <c r="L26" s="22">
        <v>4</v>
      </c>
      <c r="M26" s="22">
        <v>4</v>
      </c>
      <c r="N26" s="22">
        <v>0</v>
      </c>
      <c r="O26" s="22">
        <v>0</v>
      </c>
    </row>
    <row r="27" spans="2:15" ht="12.75">
      <c r="B27" s="13"/>
      <c r="C27" s="17" t="s">
        <v>34</v>
      </c>
      <c r="D27" s="17">
        <v>3</v>
      </c>
      <c r="E27" s="17">
        <v>6</v>
      </c>
      <c r="F27" s="17">
        <v>3</v>
      </c>
      <c r="G27" s="17">
        <v>5</v>
      </c>
      <c r="H27" s="17">
        <v>7</v>
      </c>
      <c r="I27" s="20">
        <v>0.4444444444444444</v>
      </c>
      <c r="J27" s="21">
        <v>5</v>
      </c>
      <c r="K27" s="22">
        <v>4</v>
      </c>
      <c r="L27" s="22">
        <v>9</v>
      </c>
      <c r="M27" s="22">
        <v>9</v>
      </c>
      <c r="N27" s="22">
        <v>4</v>
      </c>
      <c r="O27" s="22">
        <v>0</v>
      </c>
    </row>
    <row r="28" spans="2:15" ht="12.75">
      <c r="B28" s="13"/>
      <c r="C28" s="17" t="s">
        <v>35</v>
      </c>
      <c r="D28" s="17">
        <v>6</v>
      </c>
      <c r="E28" s="17">
        <v>8</v>
      </c>
      <c r="F28" s="17">
        <v>5</v>
      </c>
      <c r="G28" s="17">
        <v>7</v>
      </c>
      <c r="H28" s="17">
        <v>9</v>
      </c>
      <c r="I28" s="20">
        <v>0.4444444444444444</v>
      </c>
      <c r="J28" s="21">
        <v>7</v>
      </c>
      <c r="K28" s="22">
        <v>9</v>
      </c>
      <c r="L28" s="22">
        <v>16</v>
      </c>
      <c r="M28" s="22">
        <v>16</v>
      </c>
      <c r="N28" s="22">
        <v>9</v>
      </c>
      <c r="O28" s="22">
        <v>0</v>
      </c>
    </row>
    <row r="29" spans="2:15" ht="12.75">
      <c r="B29" s="13"/>
      <c r="C29" s="17" t="s">
        <v>67</v>
      </c>
      <c r="D29" s="17">
        <v>1</v>
      </c>
      <c r="E29" s="17">
        <v>4</v>
      </c>
      <c r="F29" s="17">
        <v>2</v>
      </c>
      <c r="G29" s="17">
        <v>3</v>
      </c>
      <c r="H29" s="17">
        <v>6</v>
      </c>
      <c r="I29" s="20">
        <v>0.4444444444444444</v>
      </c>
      <c r="J29" s="21">
        <v>3.3333333333333335</v>
      </c>
      <c r="K29" s="22">
        <v>0</v>
      </c>
      <c r="L29" s="22">
        <v>3.3333333333333335</v>
      </c>
      <c r="M29" s="22">
        <v>5.833333333333332</v>
      </c>
      <c r="N29" s="22">
        <v>2.5</v>
      </c>
      <c r="O29" s="22">
        <v>2.5</v>
      </c>
    </row>
    <row r="30" spans="2:15" ht="12.75">
      <c r="B30" s="13"/>
      <c r="C30" s="17" t="s">
        <v>68</v>
      </c>
      <c r="D30" s="17">
        <v>4</v>
      </c>
      <c r="E30" s="17">
        <v>7</v>
      </c>
      <c r="F30" s="17">
        <v>4</v>
      </c>
      <c r="G30" s="17">
        <v>6</v>
      </c>
      <c r="H30" s="17">
        <v>8</v>
      </c>
      <c r="I30" s="20">
        <v>0.4444444444444444</v>
      </c>
      <c r="J30" s="21">
        <v>6</v>
      </c>
      <c r="K30" s="22">
        <v>3.3333333333333335</v>
      </c>
      <c r="L30" s="22">
        <v>9.333333333333334</v>
      </c>
      <c r="M30" s="22">
        <v>11.833333333333332</v>
      </c>
      <c r="N30" s="22">
        <v>5.833333333333332</v>
      </c>
      <c r="O30" s="22">
        <v>2.5</v>
      </c>
    </row>
    <row r="31" spans="2:15" ht="12.75">
      <c r="B31" s="13"/>
      <c r="C31" s="17" t="s">
        <v>69</v>
      </c>
      <c r="D31" s="17">
        <v>7</v>
      </c>
      <c r="E31" s="17">
        <v>8</v>
      </c>
      <c r="F31" s="17">
        <v>3</v>
      </c>
      <c r="G31" s="17">
        <v>4</v>
      </c>
      <c r="H31" s="17">
        <v>6</v>
      </c>
      <c r="I31" s="20">
        <v>0.25</v>
      </c>
      <c r="J31" s="21">
        <v>4.166666666666667</v>
      </c>
      <c r="K31" s="22">
        <v>9.333333333333334</v>
      </c>
      <c r="L31" s="22">
        <v>13.5</v>
      </c>
      <c r="M31" s="22">
        <v>16</v>
      </c>
      <c r="N31" s="22">
        <v>11.833333333333332</v>
      </c>
      <c r="O31" s="22">
        <v>2.5</v>
      </c>
    </row>
    <row r="34" spans="1:17" ht="12.75">
      <c r="A34" s="84" t="s">
        <v>59</v>
      </c>
      <c r="B34" s="27" t="s">
        <v>51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2.75">
      <c r="B35" s="29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3.5" thickBot="1">
      <c r="B36" s="29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5" thickBot="1">
      <c r="B37" s="28"/>
      <c r="C37" s="28"/>
      <c r="D37" s="30" t="s">
        <v>17</v>
      </c>
      <c r="E37" s="31" t="s">
        <v>18</v>
      </c>
      <c r="F37" s="32"/>
      <c r="G37" s="32"/>
      <c r="H37" s="32"/>
      <c r="I37" s="32"/>
      <c r="J37" s="30" t="s">
        <v>19</v>
      </c>
      <c r="K37" s="31" t="s">
        <v>58</v>
      </c>
      <c r="L37" s="32"/>
      <c r="M37" s="32"/>
      <c r="N37" s="32"/>
      <c r="O37" s="33"/>
      <c r="P37" s="34" t="s">
        <v>26</v>
      </c>
      <c r="Q37" s="30" t="s">
        <v>20</v>
      </c>
    </row>
    <row r="38" spans="2:17" ht="12.75">
      <c r="B38" s="35"/>
      <c r="C38" s="36">
        <v>1</v>
      </c>
      <c r="D38" s="56" t="s">
        <v>21</v>
      </c>
      <c r="E38" s="57">
        <v>2.8333333333333335</v>
      </c>
      <c r="F38" s="57">
        <v>4</v>
      </c>
      <c r="G38" s="57">
        <v>3.1666666666666665</v>
      </c>
      <c r="H38" s="57"/>
      <c r="I38" s="57"/>
      <c r="J38" s="37">
        <v>10</v>
      </c>
      <c r="K38" s="57">
        <v>0.25</v>
      </c>
      <c r="L38" s="57">
        <v>0.4444444444444444</v>
      </c>
      <c r="M38" s="57">
        <v>0.25</v>
      </c>
      <c r="N38" s="57"/>
      <c r="O38" s="57"/>
      <c r="P38" s="36">
        <v>0.97182531580755</v>
      </c>
      <c r="Q38" s="38">
        <v>0.9999999999997032</v>
      </c>
    </row>
    <row r="39" spans="2:17" ht="12.75">
      <c r="B39" s="35"/>
      <c r="C39" s="37">
        <v>2</v>
      </c>
      <c r="D39" s="58" t="s">
        <v>56</v>
      </c>
      <c r="E39" s="57">
        <v>4</v>
      </c>
      <c r="F39" s="57">
        <v>5</v>
      </c>
      <c r="G39" s="57">
        <v>7</v>
      </c>
      <c r="H39" s="57"/>
      <c r="I39" s="57"/>
      <c r="J39" s="37">
        <v>16</v>
      </c>
      <c r="K39" s="57">
        <v>0.1111111111111111</v>
      </c>
      <c r="L39" s="57">
        <v>0.4444444444444444</v>
      </c>
      <c r="M39" s="57">
        <v>0.4444444444444444</v>
      </c>
      <c r="N39" s="57"/>
      <c r="O39" s="57"/>
      <c r="P39" s="37">
        <v>1</v>
      </c>
      <c r="Q39" s="39">
        <v>0.8413447402410041</v>
      </c>
    </row>
    <row r="40" spans="2:17" ht="12.75">
      <c r="B40" s="35"/>
      <c r="C40" s="37">
        <v>3</v>
      </c>
      <c r="D40" s="58" t="s">
        <v>57</v>
      </c>
      <c r="E40" s="57">
        <v>3.3333333333333335</v>
      </c>
      <c r="F40" s="57">
        <v>6</v>
      </c>
      <c r="G40" s="57">
        <v>4.166666666666667</v>
      </c>
      <c r="H40" s="57"/>
      <c r="I40" s="57"/>
      <c r="J40" s="37">
        <v>13.5</v>
      </c>
      <c r="K40" s="57">
        <v>0.4444444444444444</v>
      </c>
      <c r="L40" s="57">
        <v>0.4444444444444444</v>
      </c>
      <c r="M40" s="57">
        <v>0.25</v>
      </c>
      <c r="N40" s="57"/>
      <c r="O40" s="57"/>
      <c r="P40" s="37">
        <v>1.0671873729054748</v>
      </c>
      <c r="Q40" s="39">
        <v>0.9994802587741284</v>
      </c>
    </row>
    <row r="41" spans="2:17" ht="12.75">
      <c r="B41" s="35"/>
      <c r="C41" s="37">
        <v>4</v>
      </c>
      <c r="D41" s="58"/>
      <c r="E41" s="57"/>
      <c r="F41" s="57"/>
      <c r="G41" s="57"/>
      <c r="H41" s="57"/>
      <c r="I41" s="57"/>
      <c r="J41" s="37" t="s">
        <v>54</v>
      </c>
      <c r="K41" s="57"/>
      <c r="L41" s="57"/>
      <c r="M41" s="57"/>
      <c r="N41" s="57"/>
      <c r="O41" s="57"/>
      <c r="P41" s="37" t="s">
        <v>54</v>
      </c>
      <c r="Q41" s="39" t="s">
        <v>54</v>
      </c>
    </row>
    <row r="42" spans="2:17" ht="12.75">
      <c r="B42" s="35"/>
      <c r="C42" s="37">
        <v>5</v>
      </c>
      <c r="D42" s="58"/>
      <c r="E42" s="57"/>
      <c r="F42" s="57"/>
      <c r="G42" s="57"/>
      <c r="H42" s="57"/>
      <c r="I42" s="57"/>
      <c r="J42" s="37" t="s">
        <v>54</v>
      </c>
      <c r="K42" s="57"/>
      <c r="L42" s="57"/>
      <c r="M42" s="57"/>
      <c r="N42" s="57"/>
      <c r="O42" s="57"/>
      <c r="P42" s="37" t="s">
        <v>54</v>
      </c>
      <c r="Q42" s="39" t="s">
        <v>54</v>
      </c>
    </row>
    <row r="43" spans="2:17" ht="12.75">
      <c r="B43" s="35"/>
      <c r="C43" s="37">
        <v>6</v>
      </c>
      <c r="D43" s="58"/>
      <c r="E43" s="57"/>
      <c r="F43" s="57"/>
      <c r="G43" s="57"/>
      <c r="H43" s="57"/>
      <c r="I43" s="57"/>
      <c r="J43" s="37" t="s">
        <v>54</v>
      </c>
      <c r="K43" s="57"/>
      <c r="L43" s="57"/>
      <c r="M43" s="57"/>
      <c r="N43" s="57"/>
      <c r="O43" s="57"/>
      <c r="P43" s="37" t="s">
        <v>54</v>
      </c>
      <c r="Q43" s="39" t="s">
        <v>54</v>
      </c>
    </row>
    <row r="44" spans="2:17" ht="12.75">
      <c r="B44" s="35"/>
      <c r="C44" s="37">
        <v>7</v>
      </c>
      <c r="D44" s="58"/>
      <c r="E44" s="57"/>
      <c r="F44" s="57"/>
      <c r="G44" s="57"/>
      <c r="H44" s="57"/>
      <c r="I44" s="57"/>
      <c r="J44" s="37" t="s">
        <v>54</v>
      </c>
      <c r="K44" s="57"/>
      <c r="L44" s="57"/>
      <c r="M44" s="57"/>
      <c r="N44" s="57"/>
      <c r="O44" s="57"/>
      <c r="P44" s="37" t="s">
        <v>54</v>
      </c>
      <c r="Q44" s="39" t="s">
        <v>54</v>
      </c>
    </row>
    <row r="45" spans="2:17" ht="13.5" thickBot="1">
      <c r="B45" s="35"/>
      <c r="C45" s="40">
        <v>8</v>
      </c>
      <c r="D45" s="58"/>
      <c r="E45" s="57"/>
      <c r="F45" s="57"/>
      <c r="G45" s="57"/>
      <c r="H45" s="57"/>
      <c r="I45" s="57"/>
      <c r="J45" s="37" t="s">
        <v>54</v>
      </c>
      <c r="K45" s="57"/>
      <c r="L45" s="57"/>
      <c r="M45" s="57"/>
      <c r="N45" s="57"/>
      <c r="O45" s="57"/>
      <c r="P45" s="37" t="s">
        <v>54</v>
      </c>
      <c r="Q45" s="39" t="s">
        <v>54</v>
      </c>
    </row>
    <row r="46" spans="2:17" ht="13.5" thickBot="1">
      <c r="B46" s="28"/>
      <c r="C46" s="28"/>
      <c r="D46" s="41"/>
      <c r="E46" s="41"/>
      <c r="F46" s="41"/>
      <c r="G46" s="41"/>
      <c r="H46" s="41"/>
      <c r="I46" s="42" t="s">
        <v>24</v>
      </c>
      <c r="J46" s="59">
        <v>17</v>
      </c>
      <c r="K46" s="41"/>
      <c r="L46" s="41"/>
      <c r="M46" s="41"/>
      <c r="N46" s="41"/>
      <c r="O46" s="41"/>
      <c r="P46" s="42" t="s">
        <v>25</v>
      </c>
      <c r="Q46" s="43">
        <v>0.8409074586940811</v>
      </c>
    </row>
    <row r="49" spans="1:14" ht="12.75">
      <c r="A49" s="84" t="s">
        <v>71</v>
      </c>
      <c r="B49" s="83" t="s">
        <v>38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2.75">
      <c r="B50" s="61"/>
      <c r="C50" s="26" t="s">
        <v>70</v>
      </c>
      <c r="D50" s="45" t="s">
        <v>74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3.5" thickBot="1">
      <c r="B51" s="61"/>
      <c r="C51" s="61"/>
      <c r="D51" s="45" t="s">
        <v>75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3.5" thickBo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39</v>
      </c>
      <c r="N52" s="52">
        <v>20</v>
      </c>
    </row>
    <row r="53" spans="2:14" ht="13.5" thickBo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40</v>
      </c>
      <c r="N53" s="52">
        <v>0</v>
      </c>
    </row>
    <row r="54" spans="2:14" ht="13.5" thickBot="1">
      <c r="B54" s="61"/>
      <c r="C54" s="63"/>
      <c r="D54" s="64"/>
      <c r="E54" s="64"/>
      <c r="F54" s="64" t="s">
        <v>36</v>
      </c>
      <c r="G54" s="65" t="s">
        <v>28</v>
      </c>
      <c r="H54" s="66"/>
      <c r="I54" s="67"/>
      <c r="J54" s="61"/>
      <c r="K54" s="61"/>
      <c r="L54" s="61"/>
      <c r="M54" s="61"/>
      <c r="N54" s="61"/>
    </row>
    <row r="55" spans="2:14" ht="13.5" thickBot="1">
      <c r="B55" s="61"/>
      <c r="C55" s="68" t="s">
        <v>29</v>
      </c>
      <c r="D55" s="69" t="s">
        <v>0</v>
      </c>
      <c r="E55" s="69" t="s">
        <v>1</v>
      </c>
      <c r="F55" s="70" t="s">
        <v>2</v>
      </c>
      <c r="G55" s="68" t="s">
        <v>2</v>
      </c>
      <c r="H55" s="71" t="s">
        <v>37</v>
      </c>
      <c r="I55" s="72" t="s">
        <v>2</v>
      </c>
      <c r="J55" s="11" t="s">
        <v>3</v>
      </c>
      <c r="K55" s="11" t="s">
        <v>4</v>
      </c>
      <c r="L55" s="11" t="s">
        <v>5</v>
      </c>
      <c r="M55" s="11" t="s">
        <v>6</v>
      </c>
      <c r="N55" s="72" t="s">
        <v>7</v>
      </c>
    </row>
    <row r="56" spans="2:14" ht="12.75">
      <c r="B56" s="73"/>
      <c r="C56" s="17" t="s">
        <v>30</v>
      </c>
      <c r="D56" s="17">
        <v>1</v>
      </c>
      <c r="E56" s="17">
        <v>2</v>
      </c>
      <c r="F56" s="17">
        <v>6</v>
      </c>
      <c r="G56" s="25"/>
      <c r="H56" s="17"/>
      <c r="I56" s="74">
        <v>6</v>
      </c>
      <c r="J56" s="64">
        <v>0</v>
      </c>
      <c r="K56" s="64">
        <v>6</v>
      </c>
      <c r="L56" s="64">
        <v>8</v>
      </c>
      <c r="M56" s="64">
        <v>2</v>
      </c>
      <c r="N56" s="75">
        <v>2</v>
      </c>
    </row>
    <row r="57" spans="2:14" ht="12.75">
      <c r="B57" s="73"/>
      <c r="C57" s="17" t="s">
        <v>32</v>
      </c>
      <c r="D57" s="17">
        <v>2</v>
      </c>
      <c r="E57" s="17">
        <v>5</v>
      </c>
      <c r="F57" s="17">
        <v>10</v>
      </c>
      <c r="G57" s="25"/>
      <c r="H57" s="17"/>
      <c r="I57" s="76">
        <v>10</v>
      </c>
      <c r="J57" s="77">
        <v>6</v>
      </c>
      <c r="K57" s="77">
        <v>16</v>
      </c>
      <c r="L57" s="77">
        <v>18</v>
      </c>
      <c r="M57" s="77">
        <v>8</v>
      </c>
      <c r="N57" s="78">
        <v>2</v>
      </c>
    </row>
    <row r="58" spans="2:14" ht="12.75">
      <c r="B58" s="73"/>
      <c r="C58" s="17" t="s">
        <v>31</v>
      </c>
      <c r="D58" s="17">
        <v>1</v>
      </c>
      <c r="E58" s="17">
        <v>3</v>
      </c>
      <c r="F58" s="17">
        <v>5</v>
      </c>
      <c r="G58" s="25"/>
      <c r="H58" s="17"/>
      <c r="I58" s="76">
        <v>5</v>
      </c>
      <c r="J58" s="77">
        <v>0</v>
      </c>
      <c r="K58" s="77">
        <v>5</v>
      </c>
      <c r="L58" s="77">
        <v>5</v>
      </c>
      <c r="M58" s="77">
        <v>0</v>
      </c>
      <c r="N58" s="78">
        <v>0</v>
      </c>
    </row>
    <row r="59" spans="2:14" ht="12.75">
      <c r="B59" s="73"/>
      <c r="C59" s="17" t="s">
        <v>33</v>
      </c>
      <c r="D59" s="17">
        <v>3</v>
      </c>
      <c r="E59" s="17">
        <v>4</v>
      </c>
      <c r="F59" s="17">
        <v>4</v>
      </c>
      <c r="G59" s="25"/>
      <c r="H59" s="17"/>
      <c r="I59" s="76">
        <v>4</v>
      </c>
      <c r="J59" s="77">
        <v>5</v>
      </c>
      <c r="K59" s="77">
        <v>9</v>
      </c>
      <c r="L59" s="77">
        <v>9</v>
      </c>
      <c r="M59" s="77">
        <v>5</v>
      </c>
      <c r="N59" s="78">
        <v>0</v>
      </c>
    </row>
    <row r="60" spans="2:14" ht="12.75">
      <c r="B60" s="73"/>
      <c r="C60" s="17" t="s">
        <v>34</v>
      </c>
      <c r="D60" s="17">
        <v>4</v>
      </c>
      <c r="E60" s="17">
        <v>5</v>
      </c>
      <c r="F60" s="17">
        <v>9</v>
      </c>
      <c r="G60" s="25"/>
      <c r="H60" s="17"/>
      <c r="I60" s="76">
        <v>9</v>
      </c>
      <c r="J60" s="77">
        <v>9</v>
      </c>
      <c r="K60" s="77">
        <v>18</v>
      </c>
      <c r="L60" s="77">
        <v>18</v>
      </c>
      <c r="M60" s="77">
        <v>9</v>
      </c>
      <c r="N60" s="78">
        <v>0</v>
      </c>
    </row>
    <row r="61" spans="2:14" ht="12.75">
      <c r="B61" s="73"/>
      <c r="C61" s="17" t="s">
        <v>35</v>
      </c>
      <c r="D61" s="17">
        <v>5</v>
      </c>
      <c r="E61" s="17">
        <v>6</v>
      </c>
      <c r="F61" s="17">
        <v>2</v>
      </c>
      <c r="G61" s="25"/>
      <c r="H61" s="17"/>
      <c r="I61" s="76">
        <v>2</v>
      </c>
      <c r="J61" s="77">
        <v>18</v>
      </c>
      <c r="K61" s="77">
        <v>20</v>
      </c>
      <c r="L61" s="77">
        <v>20</v>
      </c>
      <c r="M61" s="77">
        <v>18</v>
      </c>
      <c r="N61" s="78">
        <v>0</v>
      </c>
    </row>
    <row r="62" ht="13.5" thickBot="1"/>
    <row r="63" spans="3:14" ht="13.5" thickBo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 t="s">
        <v>39</v>
      </c>
      <c r="N63" s="52">
        <v>19</v>
      </c>
    </row>
    <row r="64" spans="3:14" ht="13.5" thickBot="1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 t="s">
        <v>40</v>
      </c>
      <c r="N64" s="52">
        <v>300</v>
      </c>
    </row>
    <row r="65" spans="3:14" ht="13.5" thickBot="1">
      <c r="C65" s="63"/>
      <c r="D65" s="64"/>
      <c r="E65" s="64"/>
      <c r="F65" s="64" t="s">
        <v>36</v>
      </c>
      <c r="G65" s="65" t="s">
        <v>28</v>
      </c>
      <c r="H65" s="66"/>
      <c r="I65" s="67"/>
      <c r="J65" s="61"/>
      <c r="K65" s="61"/>
      <c r="L65" s="61"/>
      <c r="M65" s="61"/>
      <c r="N65" s="61"/>
    </row>
    <row r="66" spans="3:14" ht="13.5" thickBot="1">
      <c r="C66" s="68" t="s">
        <v>29</v>
      </c>
      <c r="D66" s="69" t="s">
        <v>0</v>
      </c>
      <c r="E66" s="69" t="s">
        <v>1</v>
      </c>
      <c r="F66" s="70" t="s">
        <v>2</v>
      </c>
      <c r="G66" s="68" t="s">
        <v>2</v>
      </c>
      <c r="H66" s="71" t="s">
        <v>37</v>
      </c>
      <c r="I66" s="72" t="s">
        <v>2</v>
      </c>
      <c r="J66" s="11" t="s">
        <v>3</v>
      </c>
      <c r="K66" s="11" t="s">
        <v>4</v>
      </c>
      <c r="L66" s="11" t="s">
        <v>5</v>
      </c>
      <c r="M66" s="11" t="s">
        <v>6</v>
      </c>
      <c r="N66" s="72" t="s">
        <v>7</v>
      </c>
    </row>
    <row r="67" spans="3:14" ht="12.75">
      <c r="C67" s="17" t="s">
        <v>30</v>
      </c>
      <c r="D67" s="17">
        <v>1</v>
      </c>
      <c r="E67" s="17">
        <v>2</v>
      </c>
      <c r="F67" s="17">
        <v>6</v>
      </c>
      <c r="G67" s="25"/>
      <c r="H67" s="17"/>
      <c r="I67" s="74">
        <v>6</v>
      </c>
      <c r="J67" s="64">
        <v>0</v>
      </c>
      <c r="K67" s="64">
        <v>6</v>
      </c>
      <c r="L67" s="64">
        <v>7</v>
      </c>
      <c r="M67" s="64">
        <v>1</v>
      </c>
      <c r="N67" s="75">
        <v>1</v>
      </c>
    </row>
    <row r="68" spans="3:14" ht="12.75">
      <c r="C68" s="17" t="s">
        <v>32</v>
      </c>
      <c r="D68" s="17">
        <v>2</v>
      </c>
      <c r="E68" s="17">
        <v>5</v>
      </c>
      <c r="F68" s="17">
        <v>10</v>
      </c>
      <c r="G68" s="25"/>
      <c r="H68" s="17"/>
      <c r="I68" s="76">
        <v>10</v>
      </c>
      <c r="J68" s="77">
        <v>6</v>
      </c>
      <c r="K68" s="77">
        <v>16</v>
      </c>
      <c r="L68" s="77">
        <v>17</v>
      </c>
      <c r="M68" s="77">
        <v>7</v>
      </c>
      <c r="N68" s="78">
        <v>1</v>
      </c>
    </row>
    <row r="69" spans="3:14" ht="12.75">
      <c r="C69" s="17" t="s">
        <v>31</v>
      </c>
      <c r="D69" s="17">
        <v>1</v>
      </c>
      <c r="E69" s="17">
        <v>3</v>
      </c>
      <c r="F69" s="17">
        <v>5</v>
      </c>
      <c r="G69" s="25">
        <v>1</v>
      </c>
      <c r="H69" s="17">
        <v>300</v>
      </c>
      <c r="I69" s="76">
        <v>4</v>
      </c>
      <c r="J69" s="77">
        <v>0</v>
      </c>
      <c r="K69" s="77">
        <v>4</v>
      </c>
      <c r="L69" s="77">
        <v>4</v>
      </c>
      <c r="M69" s="77">
        <v>0</v>
      </c>
      <c r="N69" s="78">
        <v>0</v>
      </c>
    </row>
    <row r="70" spans="3:14" ht="12.75">
      <c r="C70" s="17" t="s">
        <v>33</v>
      </c>
      <c r="D70" s="17">
        <v>3</v>
      </c>
      <c r="E70" s="17">
        <v>4</v>
      </c>
      <c r="F70" s="17">
        <v>4</v>
      </c>
      <c r="G70" s="25"/>
      <c r="H70" s="17"/>
      <c r="I70" s="76">
        <v>4</v>
      </c>
      <c r="J70" s="77">
        <v>4</v>
      </c>
      <c r="K70" s="77">
        <v>8</v>
      </c>
      <c r="L70" s="77">
        <v>8</v>
      </c>
      <c r="M70" s="77">
        <v>4</v>
      </c>
      <c r="N70" s="78">
        <v>0</v>
      </c>
    </row>
    <row r="71" spans="3:14" ht="12.75">
      <c r="C71" s="17" t="s">
        <v>34</v>
      </c>
      <c r="D71" s="17">
        <v>4</v>
      </c>
      <c r="E71" s="17">
        <v>5</v>
      </c>
      <c r="F71" s="17">
        <v>9</v>
      </c>
      <c r="G71" s="25"/>
      <c r="H71" s="17"/>
      <c r="I71" s="76">
        <v>9</v>
      </c>
      <c r="J71" s="77">
        <v>8</v>
      </c>
      <c r="K71" s="77">
        <v>17</v>
      </c>
      <c r="L71" s="77">
        <v>17</v>
      </c>
      <c r="M71" s="77">
        <v>8</v>
      </c>
      <c r="N71" s="78">
        <v>0</v>
      </c>
    </row>
    <row r="72" spans="3:14" ht="12.75">
      <c r="C72" s="17" t="s">
        <v>35</v>
      </c>
      <c r="D72" s="17">
        <v>5</v>
      </c>
      <c r="E72" s="17">
        <v>6</v>
      </c>
      <c r="F72" s="17">
        <v>2</v>
      </c>
      <c r="G72" s="25"/>
      <c r="H72" s="17"/>
      <c r="I72" s="76">
        <v>2</v>
      </c>
      <c r="J72" s="77">
        <v>17</v>
      </c>
      <c r="K72" s="77">
        <v>19</v>
      </c>
      <c r="L72" s="77">
        <v>19</v>
      </c>
      <c r="M72" s="77">
        <v>17</v>
      </c>
      <c r="N72" s="78">
        <v>0</v>
      </c>
    </row>
    <row r="73" ht="13.5" thickBot="1"/>
    <row r="74" spans="3:14" ht="13.5" thickBot="1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 t="s">
        <v>39</v>
      </c>
      <c r="N74" s="52">
        <v>18</v>
      </c>
    </row>
    <row r="75" spans="3:14" ht="13.5" thickBot="1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 t="s">
        <v>40</v>
      </c>
      <c r="N75" s="52">
        <v>900</v>
      </c>
    </row>
    <row r="76" spans="3:14" ht="13.5" thickBot="1">
      <c r="C76" s="63"/>
      <c r="D76" s="64"/>
      <c r="E76" s="64"/>
      <c r="F76" s="64" t="s">
        <v>36</v>
      </c>
      <c r="G76" s="65" t="s">
        <v>28</v>
      </c>
      <c r="H76" s="66"/>
      <c r="I76" s="67"/>
      <c r="J76" s="61"/>
      <c r="K76" s="61"/>
      <c r="L76" s="61"/>
      <c r="M76" s="61"/>
      <c r="N76" s="61"/>
    </row>
    <row r="77" spans="3:14" ht="13.5" thickBot="1">
      <c r="C77" s="68" t="s">
        <v>29</v>
      </c>
      <c r="D77" s="69" t="s">
        <v>0</v>
      </c>
      <c r="E77" s="69" t="s">
        <v>1</v>
      </c>
      <c r="F77" s="70" t="s">
        <v>2</v>
      </c>
      <c r="G77" s="68" t="s">
        <v>2</v>
      </c>
      <c r="H77" s="71" t="s">
        <v>37</v>
      </c>
      <c r="I77" s="72" t="s">
        <v>2</v>
      </c>
      <c r="J77" s="11" t="s">
        <v>3</v>
      </c>
      <c r="K77" s="11" t="s">
        <v>4</v>
      </c>
      <c r="L77" s="11" t="s">
        <v>5</v>
      </c>
      <c r="M77" s="11" t="s">
        <v>6</v>
      </c>
      <c r="N77" s="72" t="s">
        <v>7</v>
      </c>
    </row>
    <row r="78" spans="3:14" ht="12.75">
      <c r="C78" s="17" t="s">
        <v>30</v>
      </c>
      <c r="D78" s="17">
        <v>1</v>
      </c>
      <c r="E78" s="17">
        <v>2</v>
      </c>
      <c r="F78" s="17">
        <v>6</v>
      </c>
      <c r="G78" s="25"/>
      <c r="H78" s="17"/>
      <c r="I78" s="74">
        <v>6</v>
      </c>
      <c r="J78" s="64">
        <v>0</v>
      </c>
      <c r="K78" s="64">
        <v>6</v>
      </c>
      <c r="L78" s="64">
        <v>6</v>
      </c>
      <c r="M78" s="64">
        <v>0</v>
      </c>
      <c r="N78" s="75">
        <v>0</v>
      </c>
    </row>
    <row r="79" spans="3:14" ht="12.75">
      <c r="C79" s="17" t="s">
        <v>32</v>
      </c>
      <c r="D79" s="17">
        <v>2</v>
      </c>
      <c r="E79" s="17">
        <v>5</v>
      </c>
      <c r="F79" s="17">
        <v>10</v>
      </c>
      <c r="G79" s="25"/>
      <c r="H79" s="17"/>
      <c r="I79" s="76">
        <v>10</v>
      </c>
      <c r="J79" s="77">
        <v>6</v>
      </c>
      <c r="K79" s="77">
        <v>16</v>
      </c>
      <c r="L79" s="77">
        <v>16</v>
      </c>
      <c r="M79" s="77">
        <v>6</v>
      </c>
      <c r="N79" s="78">
        <v>0</v>
      </c>
    </row>
    <row r="80" spans="3:14" ht="12.75">
      <c r="C80" s="17" t="s">
        <v>31</v>
      </c>
      <c r="D80" s="17">
        <v>1</v>
      </c>
      <c r="E80" s="17">
        <v>3</v>
      </c>
      <c r="F80" s="17">
        <v>5</v>
      </c>
      <c r="G80" s="25">
        <v>1</v>
      </c>
      <c r="H80" s="17">
        <v>300</v>
      </c>
      <c r="I80" s="76">
        <v>4</v>
      </c>
      <c r="J80" s="77">
        <v>0</v>
      </c>
      <c r="K80" s="77">
        <v>4</v>
      </c>
      <c r="L80" s="77">
        <v>4</v>
      </c>
      <c r="M80" s="77">
        <v>0</v>
      </c>
      <c r="N80" s="78">
        <v>0</v>
      </c>
    </row>
    <row r="81" spans="3:14" ht="12.75">
      <c r="C81" s="17" t="s">
        <v>33</v>
      </c>
      <c r="D81" s="17">
        <v>3</v>
      </c>
      <c r="E81" s="17">
        <v>4</v>
      </c>
      <c r="F81" s="17">
        <v>4</v>
      </c>
      <c r="G81" s="25"/>
      <c r="H81" s="17"/>
      <c r="I81" s="76">
        <v>4</v>
      </c>
      <c r="J81" s="77">
        <v>4</v>
      </c>
      <c r="K81" s="77">
        <v>8</v>
      </c>
      <c r="L81" s="77">
        <v>8</v>
      </c>
      <c r="M81" s="77">
        <v>4</v>
      </c>
      <c r="N81" s="78">
        <v>0</v>
      </c>
    </row>
    <row r="82" spans="3:14" ht="12.75">
      <c r="C82" s="17" t="s">
        <v>34</v>
      </c>
      <c r="D82" s="17">
        <v>4</v>
      </c>
      <c r="E82" s="17">
        <v>5</v>
      </c>
      <c r="F82" s="17">
        <v>9</v>
      </c>
      <c r="G82" s="25">
        <v>1</v>
      </c>
      <c r="H82" s="17">
        <v>600</v>
      </c>
      <c r="I82" s="76">
        <v>8</v>
      </c>
      <c r="J82" s="77">
        <v>8</v>
      </c>
      <c r="K82" s="77">
        <v>16</v>
      </c>
      <c r="L82" s="77">
        <v>16</v>
      </c>
      <c r="M82" s="77">
        <v>8</v>
      </c>
      <c r="N82" s="78">
        <v>0</v>
      </c>
    </row>
    <row r="83" spans="3:14" ht="12.75">
      <c r="C83" s="17" t="s">
        <v>35</v>
      </c>
      <c r="D83" s="17">
        <v>5</v>
      </c>
      <c r="E83" s="17">
        <v>6</v>
      </c>
      <c r="F83" s="17">
        <v>2</v>
      </c>
      <c r="G83" s="25"/>
      <c r="H83" s="17"/>
      <c r="I83" s="76">
        <v>2</v>
      </c>
      <c r="J83" s="77">
        <v>16</v>
      </c>
      <c r="K83" s="77">
        <v>18</v>
      </c>
      <c r="L83" s="77">
        <v>18</v>
      </c>
      <c r="M83" s="77">
        <v>16</v>
      </c>
      <c r="N83" s="78">
        <v>0</v>
      </c>
    </row>
    <row r="84" ht="13.5" thickBot="1"/>
    <row r="85" spans="3:14" ht="13.5" thickBot="1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39</v>
      </c>
      <c r="N85" s="52">
        <v>17</v>
      </c>
    </row>
    <row r="86" spans="3:14" ht="13.5" thickBot="1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40</v>
      </c>
      <c r="N86" s="52">
        <v>1700</v>
      </c>
    </row>
    <row r="87" spans="3:14" ht="13.5" thickBot="1">
      <c r="C87" s="63"/>
      <c r="D87" s="64"/>
      <c r="E87" s="64"/>
      <c r="F87" s="64" t="s">
        <v>36</v>
      </c>
      <c r="G87" s="65" t="s">
        <v>28</v>
      </c>
      <c r="H87" s="66"/>
      <c r="I87" s="67"/>
      <c r="J87" s="61"/>
      <c r="K87" s="61"/>
      <c r="L87" s="61"/>
      <c r="M87" s="61"/>
      <c r="N87" s="61"/>
    </row>
    <row r="88" spans="3:14" ht="13.5" thickBot="1">
      <c r="C88" s="68" t="s">
        <v>29</v>
      </c>
      <c r="D88" s="69" t="s">
        <v>0</v>
      </c>
      <c r="E88" s="69" t="s">
        <v>1</v>
      </c>
      <c r="F88" s="70" t="s">
        <v>2</v>
      </c>
      <c r="G88" s="68" t="s">
        <v>2</v>
      </c>
      <c r="H88" s="71" t="s">
        <v>37</v>
      </c>
      <c r="I88" s="72" t="s">
        <v>2</v>
      </c>
      <c r="J88" s="11" t="s">
        <v>3</v>
      </c>
      <c r="K88" s="11" t="s">
        <v>4</v>
      </c>
      <c r="L88" s="11" t="s">
        <v>5</v>
      </c>
      <c r="M88" s="11" t="s">
        <v>6</v>
      </c>
      <c r="N88" s="72" t="s">
        <v>7</v>
      </c>
    </row>
    <row r="89" spans="3:14" ht="12.75">
      <c r="C89" s="17" t="s">
        <v>30</v>
      </c>
      <c r="D89" s="17">
        <v>1</v>
      </c>
      <c r="E89" s="17">
        <v>2</v>
      </c>
      <c r="F89" s="17">
        <v>6</v>
      </c>
      <c r="G89" s="25"/>
      <c r="H89" s="17"/>
      <c r="I89" s="74">
        <v>6</v>
      </c>
      <c r="J89" s="64">
        <v>0</v>
      </c>
      <c r="K89" s="64">
        <v>6</v>
      </c>
      <c r="L89" s="64">
        <v>6</v>
      </c>
      <c r="M89" s="64">
        <v>0</v>
      </c>
      <c r="N89" s="75">
        <v>0</v>
      </c>
    </row>
    <row r="90" spans="3:14" ht="12.75">
      <c r="C90" s="17" t="s">
        <v>32</v>
      </c>
      <c r="D90" s="17">
        <v>2</v>
      </c>
      <c r="E90" s="17">
        <v>5</v>
      </c>
      <c r="F90" s="17">
        <v>10</v>
      </c>
      <c r="G90" s="25"/>
      <c r="H90" s="17"/>
      <c r="I90" s="76">
        <v>10</v>
      </c>
      <c r="J90" s="77">
        <v>6</v>
      </c>
      <c r="K90" s="77">
        <v>16</v>
      </c>
      <c r="L90" s="77">
        <v>16</v>
      </c>
      <c r="M90" s="77">
        <v>6</v>
      </c>
      <c r="N90" s="78">
        <v>0</v>
      </c>
    </row>
    <row r="91" spans="3:14" ht="12.75">
      <c r="C91" s="17" t="s">
        <v>31</v>
      </c>
      <c r="D91" s="17">
        <v>1</v>
      </c>
      <c r="E91" s="17">
        <v>3</v>
      </c>
      <c r="F91" s="17">
        <v>5</v>
      </c>
      <c r="G91" s="25">
        <v>1</v>
      </c>
      <c r="H91" s="17">
        <v>300</v>
      </c>
      <c r="I91" s="76">
        <v>4</v>
      </c>
      <c r="J91" s="77">
        <v>0</v>
      </c>
      <c r="K91" s="77">
        <v>4</v>
      </c>
      <c r="L91" s="77">
        <v>4</v>
      </c>
      <c r="M91" s="77">
        <v>0</v>
      </c>
      <c r="N91" s="78">
        <v>0</v>
      </c>
    </row>
    <row r="92" spans="3:14" ht="12.75">
      <c r="C92" s="17" t="s">
        <v>33</v>
      </c>
      <c r="D92" s="17">
        <v>3</v>
      </c>
      <c r="E92" s="17">
        <v>4</v>
      </c>
      <c r="F92" s="17">
        <v>4</v>
      </c>
      <c r="G92" s="25"/>
      <c r="H92" s="17"/>
      <c r="I92" s="76">
        <v>4</v>
      </c>
      <c r="J92" s="77">
        <v>4</v>
      </c>
      <c r="K92" s="77">
        <v>8</v>
      </c>
      <c r="L92" s="77">
        <v>8</v>
      </c>
      <c r="M92" s="77">
        <v>4</v>
      </c>
      <c r="N92" s="78">
        <v>0</v>
      </c>
    </row>
    <row r="93" spans="3:14" ht="12.75">
      <c r="C93" s="17" t="s">
        <v>34</v>
      </c>
      <c r="D93" s="17">
        <v>4</v>
      </c>
      <c r="E93" s="17">
        <v>5</v>
      </c>
      <c r="F93" s="17">
        <v>9</v>
      </c>
      <c r="G93" s="25">
        <v>1</v>
      </c>
      <c r="H93" s="17">
        <v>600</v>
      </c>
      <c r="I93" s="76">
        <v>8</v>
      </c>
      <c r="J93" s="77">
        <v>8</v>
      </c>
      <c r="K93" s="77">
        <v>16</v>
      </c>
      <c r="L93" s="77">
        <v>16</v>
      </c>
      <c r="M93" s="77">
        <v>8</v>
      </c>
      <c r="N93" s="78">
        <v>0</v>
      </c>
    </row>
    <row r="94" spans="3:14" ht="12.75">
      <c r="C94" s="17" t="s">
        <v>35</v>
      </c>
      <c r="D94" s="17">
        <v>5</v>
      </c>
      <c r="E94" s="17">
        <v>6</v>
      </c>
      <c r="F94" s="17">
        <v>2</v>
      </c>
      <c r="G94" s="25">
        <v>1</v>
      </c>
      <c r="H94" s="17">
        <v>800</v>
      </c>
      <c r="I94" s="76">
        <v>1</v>
      </c>
      <c r="J94" s="77">
        <v>16</v>
      </c>
      <c r="K94" s="77">
        <v>17</v>
      </c>
      <c r="L94" s="77">
        <v>17</v>
      </c>
      <c r="M94" s="77">
        <v>16</v>
      </c>
      <c r="N94" s="78">
        <v>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94"/>
  <sheetViews>
    <sheetView workbookViewId="0" topLeftCell="A1">
      <selection activeCell="C56" sqref="C56:N95"/>
    </sheetView>
  </sheetViews>
  <sheetFormatPr defaultColWidth="9.140625" defaultRowHeight="12.75"/>
  <cols>
    <col min="1" max="1" width="3.57421875" style="8" customWidth="1"/>
    <col min="2" max="2" width="3.00390625" style="3" customWidth="1"/>
    <col min="3" max="17" width="7.421875" style="3" customWidth="1"/>
    <col min="18" max="16384" width="9.140625" style="3" customWidth="1"/>
  </cols>
  <sheetData>
    <row r="1" ht="12.75">
      <c r="A1" s="7" t="s">
        <v>46</v>
      </c>
    </row>
    <row r="4" spans="1:11" ht="12.75">
      <c r="A4" s="84" t="s">
        <v>77</v>
      </c>
      <c r="B4" s="9" t="s">
        <v>49</v>
      </c>
      <c r="C4" s="9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26" t="s">
        <v>73</v>
      </c>
      <c r="D5" s="1"/>
      <c r="E5" s="1"/>
      <c r="F5" s="1"/>
      <c r="G5" s="1"/>
      <c r="H5" s="1"/>
      <c r="I5" s="1"/>
      <c r="J5" s="1"/>
      <c r="K5" s="1"/>
    </row>
    <row r="6" spans="2:11" ht="12.75">
      <c r="B6" s="1"/>
      <c r="C6" s="1"/>
      <c r="D6" s="9"/>
      <c r="E6" s="1"/>
      <c r="F6" s="1"/>
      <c r="G6" s="1"/>
      <c r="H6" s="1"/>
      <c r="I6" s="1"/>
      <c r="J6" s="1"/>
      <c r="K6" s="1"/>
    </row>
    <row r="7" spans="2:11" ht="13.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 thickBot="1">
      <c r="B8" s="1"/>
      <c r="C8" s="86" t="s">
        <v>29</v>
      </c>
      <c r="D8" s="10" t="s">
        <v>0</v>
      </c>
      <c r="E8" s="10" t="s">
        <v>1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72" t="s">
        <v>7</v>
      </c>
    </row>
    <row r="9" spans="2:11" ht="12.75">
      <c r="B9" s="13"/>
      <c r="C9" s="17" t="s">
        <v>30</v>
      </c>
      <c r="D9" s="17">
        <v>1</v>
      </c>
      <c r="E9" s="17">
        <v>2</v>
      </c>
      <c r="F9" s="17">
        <v>5</v>
      </c>
      <c r="G9" s="14">
        <v>0</v>
      </c>
      <c r="H9" s="15">
        <v>5</v>
      </c>
      <c r="I9" s="15">
        <v>5</v>
      </c>
      <c r="J9" s="15">
        <v>0</v>
      </c>
      <c r="K9" s="15">
        <v>0</v>
      </c>
    </row>
    <row r="10" spans="2:11" ht="12.75">
      <c r="B10" s="13"/>
      <c r="C10" s="17" t="s">
        <v>32</v>
      </c>
      <c r="D10" s="17">
        <v>2</v>
      </c>
      <c r="E10" s="17">
        <v>6</v>
      </c>
      <c r="F10" s="17">
        <v>7</v>
      </c>
      <c r="G10" s="14">
        <v>5</v>
      </c>
      <c r="H10" s="15">
        <v>12</v>
      </c>
      <c r="I10" s="15">
        <v>15</v>
      </c>
      <c r="J10" s="15">
        <v>8</v>
      </c>
      <c r="K10" s="15">
        <v>3</v>
      </c>
    </row>
    <row r="11" spans="2:11" ht="12.75">
      <c r="B11" s="13"/>
      <c r="C11" s="17" t="s">
        <v>31</v>
      </c>
      <c r="D11" s="17">
        <v>2</v>
      </c>
      <c r="E11" s="17">
        <v>5</v>
      </c>
      <c r="F11" s="17">
        <v>8</v>
      </c>
      <c r="G11" s="14">
        <v>5</v>
      </c>
      <c r="H11" s="15">
        <v>13</v>
      </c>
      <c r="I11" s="15">
        <v>13</v>
      </c>
      <c r="J11" s="15">
        <v>5</v>
      </c>
      <c r="K11" s="15">
        <v>0</v>
      </c>
    </row>
    <row r="12" spans="2:11" ht="12.75">
      <c r="B12" s="13"/>
      <c r="C12" s="17" t="s">
        <v>33</v>
      </c>
      <c r="D12" s="17">
        <v>5</v>
      </c>
      <c r="E12" s="17">
        <v>6</v>
      </c>
      <c r="F12" s="17">
        <v>2</v>
      </c>
      <c r="G12" s="14">
        <v>13</v>
      </c>
      <c r="H12" s="15">
        <v>15</v>
      </c>
      <c r="I12" s="15">
        <v>15</v>
      </c>
      <c r="J12" s="15">
        <v>13</v>
      </c>
      <c r="K12" s="15">
        <v>0</v>
      </c>
    </row>
    <row r="13" spans="2:11" ht="12.75">
      <c r="B13" s="13"/>
      <c r="C13" s="17" t="s">
        <v>34</v>
      </c>
      <c r="D13" s="17">
        <v>1</v>
      </c>
      <c r="E13" s="17">
        <v>3</v>
      </c>
      <c r="F13" s="17">
        <v>3</v>
      </c>
      <c r="G13" s="14">
        <v>0</v>
      </c>
      <c r="H13" s="15">
        <v>3</v>
      </c>
      <c r="I13" s="15">
        <v>19</v>
      </c>
      <c r="J13" s="15">
        <v>16</v>
      </c>
      <c r="K13" s="15">
        <v>16</v>
      </c>
    </row>
    <row r="14" spans="2:11" ht="12.75">
      <c r="B14" s="13"/>
      <c r="C14" s="17" t="s">
        <v>35</v>
      </c>
      <c r="D14" s="17">
        <v>3</v>
      </c>
      <c r="E14" s="17">
        <v>8</v>
      </c>
      <c r="F14" s="17">
        <v>6</v>
      </c>
      <c r="G14" s="14">
        <v>3</v>
      </c>
      <c r="H14" s="15">
        <v>9</v>
      </c>
      <c r="I14" s="15">
        <v>25</v>
      </c>
      <c r="J14" s="15">
        <v>19</v>
      </c>
      <c r="K14" s="15">
        <v>16</v>
      </c>
    </row>
    <row r="15" spans="2:11" ht="12.75">
      <c r="B15" s="13"/>
      <c r="C15" s="17" t="s">
        <v>67</v>
      </c>
      <c r="D15" s="17">
        <v>1</v>
      </c>
      <c r="E15" s="17">
        <v>4</v>
      </c>
      <c r="F15" s="17">
        <v>1</v>
      </c>
      <c r="G15" s="14">
        <v>0</v>
      </c>
      <c r="H15" s="15">
        <v>1</v>
      </c>
      <c r="I15" s="15">
        <v>14</v>
      </c>
      <c r="J15" s="15">
        <v>13</v>
      </c>
      <c r="K15" s="15">
        <v>13</v>
      </c>
    </row>
    <row r="16" spans="2:11" ht="12.75">
      <c r="B16" s="13"/>
      <c r="C16" s="17" t="s">
        <v>68</v>
      </c>
      <c r="D16" s="17">
        <v>4</v>
      </c>
      <c r="E16" s="17">
        <v>7</v>
      </c>
      <c r="F16" s="17">
        <v>2</v>
      </c>
      <c r="G16" s="14">
        <v>1</v>
      </c>
      <c r="H16" s="15">
        <v>3</v>
      </c>
      <c r="I16" s="15">
        <v>16</v>
      </c>
      <c r="J16" s="15">
        <v>14</v>
      </c>
      <c r="K16" s="15">
        <v>13</v>
      </c>
    </row>
    <row r="17" spans="2:11" ht="12.75">
      <c r="B17" s="13"/>
      <c r="C17" s="17" t="s">
        <v>69</v>
      </c>
      <c r="D17" s="17">
        <v>6</v>
      </c>
      <c r="E17" s="17">
        <v>8</v>
      </c>
      <c r="F17" s="17">
        <v>10</v>
      </c>
      <c r="G17" s="14">
        <v>15</v>
      </c>
      <c r="H17" s="15">
        <v>25</v>
      </c>
      <c r="I17" s="15">
        <v>25</v>
      </c>
      <c r="J17" s="15">
        <v>15</v>
      </c>
      <c r="K17" s="15">
        <v>0</v>
      </c>
    </row>
    <row r="18" spans="2:11" ht="12.75">
      <c r="B18" s="13"/>
      <c r="C18" s="17" t="s">
        <v>72</v>
      </c>
      <c r="D18" s="17">
        <v>7</v>
      </c>
      <c r="E18" s="17">
        <v>9</v>
      </c>
      <c r="F18" s="17">
        <v>17</v>
      </c>
      <c r="G18" s="14">
        <v>3</v>
      </c>
      <c r="H18" s="15">
        <v>20</v>
      </c>
      <c r="I18" s="15">
        <v>33</v>
      </c>
      <c r="J18" s="15">
        <v>16</v>
      </c>
      <c r="K18" s="15">
        <v>13</v>
      </c>
    </row>
    <row r="19" spans="2:11" ht="12.75">
      <c r="B19" s="13"/>
      <c r="C19" s="17" t="s">
        <v>76</v>
      </c>
      <c r="D19" s="17">
        <v>8</v>
      </c>
      <c r="E19" s="17">
        <v>9</v>
      </c>
      <c r="F19" s="17">
        <v>8</v>
      </c>
      <c r="G19" s="14">
        <v>25</v>
      </c>
      <c r="H19" s="15">
        <v>33</v>
      </c>
      <c r="I19" s="15">
        <v>33</v>
      </c>
      <c r="J19" s="15">
        <v>25</v>
      </c>
      <c r="K19" s="15">
        <v>0</v>
      </c>
    </row>
    <row r="22" spans="1:11" ht="12.75">
      <c r="A22" s="84" t="s">
        <v>84</v>
      </c>
      <c r="B22" s="9" t="s">
        <v>49</v>
      </c>
      <c r="C22" s="9"/>
      <c r="D22" s="1"/>
      <c r="E22" s="1"/>
      <c r="F22" s="1"/>
      <c r="G22" s="1"/>
      <c r="H22" s="1"/>
      <c r="I22" s="1"/>
      <c r="J22" s="1"/>
      <c r="K22" s="1"/>
    </row>
    <row r="23" spans="2:11" ht="12.75">
      <c r="B23" s="1"/>
      <c r="C23" s="26" t="s">
        <v>73</v>
      </c>
      <c r="D23" s="1"/>
      <c r="E23" s="1"/>
      <c r="F23" s="1"/>
      <c r="G23" s="1"/>
      <c r="H23" s="1"/>
      <c r="I23" s="1"/>
      <c r="J23" s="1"/>
      <c r="K23" s="1"/>
    </row>
    <row r="24" spans="2:11" ht="12.75">
      <c r="B24" s="1"/>
      <c r="C24" s="1"/>
      <c r="D24" s="9"/>
      <c r="E24" s="1"/>
      <c r="F24" s="1"/>
      <c r="G24" s="1"/>
      <c r="H24" s="1"/>
      <c r="I24" s="1"/>
      <c r="J24" s="1"/>
      <c r="K24" s="1"/>
    </row>
    <row r="25" spans="2:11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3.5" thickBot="1">
      <c r="B26" s="1"/>
      <c r="C26" s="86" t="s">
        <v>29</v>
      </c>
      <c r="D26" s="10" t="s">
        <v>0</v>
      </c>
      <c r="E26" s="10" t="s">
        <v>1</v>
      </c>
      <c r="F26" s="11" t="s">
        <v>2</v>
      </c>
      <c r="G26" s="11" t="s">
        <v>3</v>
      </c>
      <c r="H26" s="11" t="s">
        <v>4</v>
      </c>
      <c r="I26" s="11" t="s">
        <v>5</v>
      </c>
      <c r="J26" s="11" t="s">
        <v>6</v>
      </c>
      <c r="K26" s="72" t="s">
        <v>7</v>
      </c>
    </row>
    <row r="27" spans="2:11" ht="12.75">
      <c r="B27" s="13"/>
      <c r="C27" s="89" t="s">
        <v>78</v>
      </c>
      <c r="D27" s="17">
        <v>1</v>
      </c>
      <c r="E27" s="17">
        <v>2</v>
      </c>
      <c r="F27" s="17">
        <v>4</v>
      </c>
      <c r="G27" s="14">
        <v>0</v>
      </c>
      <c r="H27" s="15">
        <v>4</v>
      </c>
      <c r="I27" s="15">
        <v>11</v>
      </c>
      <c r="J27" s="15">
        <v>7</v>
      </c>
      <c r="K27" s="15">
        <v>7</v>
      </c>
    </row>
    <row r="28" spans="2:11" ht="12.75">
      <c r="B28" s="13"/>
      <c r="C28" s="89" t="s">
        <v>79</v>
      </c>
      <c r="D28" s="17">
        <v>2</v>
      </c>
      <c r="E28" s="17">
        <v>5</v>
      </c>
      <c r="F28" s="17">
        <v>6</v>
      </c>
      <c r="G28" s="14">
        <v>4</v>
      </c>
      <c r="H28" s="15">
        <v>10</v>
      </c>
      <c r="I28" s="15">
        <v>17</v>
      </c>
      <c r="J28" s="15">
        <v>11</v>
      </c>
      <c r="K28" s="15">
        <v>7</v>
      </c>
    </row>
    <row r="29" spans="2:11" ht="12.75">
      <c r="B29" s="13"/>
      <c r="C29" s="89" t="s">
        <v>80</v>
      </c>
      <c r="D29" s="17">
        <v>2</v>
      </c>
      <c r="E29" s="17">
        <v>4</v>
      </c>
      <c r="F29" s="17">
        <v>2</v>
      </c>
      <c r="G29" s="14">
        <v>4</v>
      </c>
      <c r="H29" s="15">
        <v>6</v>
      </c>
      <c r="I29" s="15">
        <v>14</v>
      </c>
      <c r="J29" s="15">
        <v>12</v>
      </c>
      <c r="K29" s="15">
        <v>8</v>
      </c>
    </row>
    <row r="30" spans="2:11" ht="12.75">
      <c r="B30" s="13"/>
      <c r="C30" s="89" t="s">
        <v>81</v>
      </c>
      <c r="D30" s="17">
        <v>1</v>
      </c>
      <c r="E30" s="17">
        <v>3</v>
      </c>
      <c r="F30" s="17">
        <v>9</v>
      </c>
      <c r="G30" s="14">
        <v>0</v>
      </c>
      <c r="H30" s="15">
        <v>9</v>
      </c>
      <c r="I30" s="15">
        <v>9</v>
      </c>
      <c r="J30" s="15">
        <v>0</v>
      </c>
      <c r="K30" s="15">
        <v>0</v>
      </c>
    </row>
    <row r="31" spans="2:11" ht="12.75">
      <c r="B31" s="13"/>
      <c r="C31" s="89" t="s">
        <v>82</v>
      </c>
      <c r="D31" s="17">
        <v>3</v>
      </c>
      <c r="E31" s="17">
        <v>4</v>
      </c>
      <c r="F31" s="17">
        <v>5</v>
      </c>
      <c r="G31" s="14">
        <v>9</v>
      </c>
      <c r="H31" s="15">
        <v>14</v>
      </c>
      <c r="I31" s="15">
        <v>14</v>
      </c>
      <c r="J31" s="15">
        <v>9</v>
      </c>
      <c r="K31" s="15">
        <v>0</v>
      </c>
    </row>
    <row r="32" spans="2:11" ht="12.75">
      <c r="B32" s="13"/>
      <c r="C32" s="89" t="s">
        <v>83</v>
      </c>
      <c r="D32" s="17">
        <v>4</v>
      </c>
      <c r="E32" s="17">
        <v>5</v>
      </c>
      <c r="F32" s="17">
        <v>3</v>
      </c>
      <c r="G32" s="14">
        <v>14</v>
      </c>
      <c r="H32" s="15">
        <v>17</v>
      </c>
      <c r="I32" s="15">
        <v>17</v>
      </c>
      <c r="J32" s="15">
        <v>14</v>
      </c>
      <c r="K32" s="15">
        <v>0</v>
      </c>
    </row>
    <row r="35" spans="1:17" ht="12.75">
      <c r="A35" s="84" t="s">
        <v>55</v>
      </c>
      <c r="B35" s="27" t="s">
        <v>51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3.5" thickBot="1"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5" thickBot="1">
      <c r="B37" s="28"/>
      <c r="C37" s="28"/>
      <c r="D37" s="30" t="s">
        <v>17</v>
      </c>
      <c r="E37" s="31" t="s">
        <v>18</v>
      </c>
      <c r="F37" s="32"/>
      <c r="G37" s="32"/>
      <c r="H37" s="32"/>
      <c r="I37" s="32"/>
      <c r="J37" s="30" t="s">
        <v>19</v>
      </c>
      <c r="K37" s="31" t="s">
        <v>58</v>
      </c>
      <c r="L37" s="32"/>
      <c r="M37" s="32"/>
      <c r="N37" s="32"/>
      <c r="O37" s="33"/>
      <c r="P37" s="34" t="s">
        <v>26</v>
      </c>
      <c r="Q37" s="30" t="s">
        <v>20</v>
      </c>
    </row>
    <row r="38" spans="2:17" ht="12.75">
      <c r="B38" s="35"/>
      <c r="C38" s="36">
        <v>1</v>
      </c>
      <c r="D38" s="56" t="s">
        <v>21</v>
      </c>
      <c r="E38" s="57">
        <v>16</v>
      </c>
      <c r="F38" s="57">
        <v>11</v>
      </c>
      <c r="G38" s="57">
        <v>24</v>
      </c>
      <c r="H38" s="57"/>
      <c r="I38" s="57"/>
      <c r="J38" s="37">
        <v>51</v>
      </c>
      <c r="K38" s="57">
        <v>0.69</v>
      </c>
      <c r="L38" s="57">
        <v>0.69</v>
      </c>
      <c r="M38" s="57">
        <v>0.11</v>
      </c>
      <c r="N38" s="57"/>
      <c r="O38" s="57"/>
      <c r="P38" s="36">
        <v>1.2206555615733703</v>
      </c>
      <c r="Q38" s="38">
        <v>0.20632699310257951</v>
      </c>
    </row>
    <row r="39" spans="2:17" ht="12.75">
      <c r="B39" s="35"/>
      <c r="C39" s="37">
        <v>2</v>
      </c>
      <c r="D39" s="58" t="s">
        <v>22</v>
      </c>
      <c r="E39" s="57">
        <v>5</v>
      </c>
      <c r="F39" s="57">
        <v>18</v>
      </c>
      <c r="G39" s="57">
        <v>26</v>
      </c>
      <c r="H39" s="57"/>
      <c r="I39" s="57"/>
      <c r="J39" s="37">
        <v>49</v>
      </c>
      <c r="K39" s="57">
        <v>0</v>
      </c>
      <c r="L39" s="57">
        <v>0.25</v>
      </c>
      <c r="M39" s="57">
        <v>0.11</v>
      </c>
      <c r="N39" s="57"/>
      <c r="O39" s="57"/>
      <c r="P39" s="37">
        <v>0.6</v>
      </c>
      <c r="Q39" s="39">
        <v>0.9522096695900616</v>
      </c>
    </row>
    <row r="40" spans="2:17" ht="12.75">
      <c r="B40" s="35"/>
      <c r="C40" s="37">
        <v>3</v>
      </c>
      <c r="D40" s="58" t="s">
        <v>23</v>
      </c>
      <c r="E40" s="57">
        <v>5</v>
      </c>
      <c r="F40" s="57">
        <v>10</v>
      </c>
      <c r="G40" s="57">
        <v>14</v>
      </c>
      <c r="H40" s="57">
        <v>12</v>
      </c>
      <c r="I40" s="57"/>
      <c r="J40" s="37">
        <v>41</v>
      </c>
      <c r="K40" s="57">
        <v>0</v>
      </c>
      <c r="L40" s="57">
        <v>0.25</v>
      </c>
      <c r="M40" s="57">
        <v>0.36</v>
      </c>
      <c r="N40" s="57">
        <v>0.11</v>
      </c>
      <c r="O40" s="57"/>
      <c r="P40" s="37">
        <v>0.848528137423857</v>
      </c>
      <c r="Q40" s="39">
        <v>1</v>
      </c>
    </row>
    <row r="41" spans="2:17" ht="12.75">
      <c r="B41" s="35"/>
      <c r="C41" s="37">
        <v>4</v>
      </c>
      <c r="D41" s="58"/>
      <c r="E41" s="57"/>
      <c r="F41" s="57"/>
      <c r="G41" s="57"/>
      <c r="H41" s="57"/>
      <c r="I41" s="57"/>
      <c r="J41" s="37" t="s">
        <v>54</v>
      </c>
      <c r="K41" s="57"/>
      <c r="L41" s="57"/>
      <c r="M41" s="57"/>
      <c r="N41" s="57"/>
      <c r="O41" s="57"/>
      <c r="P41" s="37" t="s">
        <v>54</v>
      </c>
      <c r="Q41" s="39" t="s">
        <v>54</v>
      </c>
    </row>
    <row r="42" spans="2:17" ht="12.75">
      <c r="B42" s="35"/>
      <c r="C42" s="37">
        <v>5</v>
      </c>
      <c r="D42" s="58"/>
      <c r="E42" s="57"/>
      <c r="F42" s="57"/>
      <c r="G42" s="57"/>
      <c r="H42" s="57"/>
      <c r="I42" s="57"/>
      <c r="J42" s="37" t="s">
        <v>54</v>
      </c>
      <c r="K42" s="57"/>
      <c r="L42" s="57"/>
      <c r="M42" s="57"/>
      <c r="N42" s="57"/>
      <c r="O42" s="57"/>
      <c r="P42" s="37" t="s">
        <v>54</v>
      </c>
      <c r="Q42" s="39" t="s">
        <v>54</v>
      </c>
    </row>
    <row r="43" spans="2:17" ht="12.75">
      <c r="B43" s="35"/>
      <c r="C43" s="37">
        <v>6</v>
      </c>
      <c r="D43" s="58"/>
      <c r="E43" s="57"/>
      <c r="F43" s="57"/>
      <c r="G43" s="57"/>
      <c r="H43" s="57"/>
      <c r="I43" s="57"/>
      <c r="J43" s="37" t="s">
        <v>54</v>
      </c>
      <c r="K43" s="57"/>
      <c r="L43" s="57"/>
      <c r="M43" s="57"/>
      <c r="N43" s="57"/>
      <c r="O43" s="57"/>
      <c r="P43" s="37" t="s">
        <v>54</v>
      </c>
      <c r="Q43" s="39" t="s">
        <v>54</v>
      </c>
    </row>
    <row r="44" spans="2:17" ht="12.75">
      <c r="B44" s="35"/>
      <c r="C44" s="37">
        <v>7</v>
      </c>
      <c r="D44" s="58"/>
      <c r="E44" s="57"/>
      <c r="F44" s="57"/>
      <c r="G44" s="57"/>
      <c r="H44" s="57"/>
      <c r="I44" s="57"/>
      <c r="J44" s="37" t="s">
        <v>54</v>
      </c>
      <c r="K44" s="57"/>
      <c r="L44" s="57"/>
      <c r="M44" s="57"/>
      <c r="N44" s="57"/>
      <c r="O44" s="57"/>
      <c r="P44" s="37" t="s">
        <v>54</v>
      </c>
      <c r="Q44" s="39" t="s">
        <v>54</v>
      </c>
    </row>
    <row r="45" spans="2:17" ht="13.5" thickBot="1">
      <c r="B45" s="35"/>
      <c r="C45" s="40">
        <v>8</v>
      </c>
      <c r="D45" s="58"/>
      <c r="E45" s="57"/>
      <c r="F45" s="57"/>
      <c r="G45" s="57"/>
      <c r="H45" s="57"/>
      <c r="I45" s="57"/>
      <c r="J45" s="37" t="s">
        <v>54</v>
      </c>
      <c r="K45" s="57"/>
      <c r="L45" s="57"/>
      <c r="M45" s="57"/>
      <c r="N45" s="57"/>
      <c r="O45" s="57"/>
      <c r="P45" s="37" t="s">
        <v>54</v>
      </c>
      <c r="Q45" s="39" t="s">
        <v>54</v>
      </c>
    </row>
    <row r="46" spans="2:17" ht="13.5" thickBot="1">
      <c r="B46" s="28"/>
      <c r="C46" s="28"/>
      <c r="D46" s="41"/>
      <c r="E46" s="41"/>
      <c r="F46" s="41"/>
      <c r="G46" s="41"/>
      <c r="H46" s="41"/>
      <c r="I46" s="42" t="s">
        <v>24</v>
      </c>
      <c r="J46" s="59">
        <v>50</v>
      </c>
      <c r="K46" s="41"/>
      <c r="L46" s="41"/>
      <c r="M46" s="41"/>
      <c r="N46" s="41"/>
      <c r="O46" s="41"/>
      <c r="P46" s="42" t="s">
        <v>25</v>
      </c>
      <c r="Q46" s="43">
        <v>0.19646655792971815</v>
      </c>
    </row>
    <row r="49" spans="1:14" ht="12.75">
      <c r="A49" s="84" t="s">
        <v>85</v>
      </c>
      <c r="B49" s="83" t="s">
        <v>38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2.75">
      <c r="B50" s="61"/>
      <c r="C50" s="26" t="s">
        <v>70</v>
      </c>
      <c r="D50" s="45" t="s">
        <v>74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3.5" thickBot="1">
      <c r="B51" s="61"/>
      <c r="C51" s="61"/>
      <c r="D51" s="45" t="s">
        <v>75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3.5" thickBo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 t="s">
        <v>39</v>
      </c>
      <c r="N52" s="52">
        <v>24</v>
      </c>
    </row>
    <row r="53" spans="2:14" ht="13.5" thickBo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 t="s">
        <v>40</v>
      </c>
      <c r="N53" s="52">
        <v>0</v>
      </c>
    </row>
    <row r="54" spans="2:14" ht="13.5" thickBot="1">
      <c r="B54" s="61"/>
      <c r="C54" s="63"/>
      <c r="D54" s="64"/>
      <c r="E54" s="64"/>
      <c r="F54" s="64" t="s">
        <v>36</v>
      </c>
      <c r="G54" s="65" t="s">
        <v>28</v>
      </c>
      <c r="H54" s="66"/>
      <c r="I54" s="67"/>
      <c r="J54" s="61"/>
      <c r="K54" s="61"/>
      <c r="L54" s="61"/>
      <c r="M54" s="61"/>
      <c r="N54" s="61"/>
    </row>
    <row r="55" spans="2:14" ht="13.5" thickBot="1">
      <c r="B55" s="61"/>
      <c r="C55" s="68" t="s">
        <v>29</v>
      </c>
      <c r="D55" s="69" t="s">
        <v>0</v>
      </c>
      <c r="E55" s="69" t="s">
        <v>1</v>
      </c>
      <c r="F55" s="70" t="s">
        <v>2</v>
      </c>
      <c r="G55" s="68" t="s">
        <v>2</v>
      </c>
      <c r="H55" s="71" t="s">
        <v>37</v>
      </c>
      <c r="I55" s="72" t="s">
        <v>2</v>
      </c>
      <c r="J55" s="11" t="s">
        <v>3</v>
      </c>
      <c r="K55" s="11" t="s">
        <v>4</v>
      </c>
      <c r="L55" s="11" t="s">
        <v>5</v>
      </c>
      <c r="M55" s="11" t="s">
        <v>6</v>
      </c>
      <c r="N55" s="72" t="s">
        <v>7</v>
      </c>
    </row>
    <row r="56" spans="2:14" ht="12.75">
      <c r="B56" s="73"/>
      <c r="C56" s="17" t="s">
        <v>30</v>
      </c>
      <c r="D56" s="17">
        <v>1</v>
      </c>
      <c r="E56" s="17">
        <v>2</v>
      </c>
      <c r="F56" s="17">
        <v>10</v>
      </c>
      <c r="G56" s="25"/>
      <c r="H56" s="17"/>
      <c r="I56" s="74">
        <v>10</v>
      </c>
      <c r="J56" s="64">
        <v>0</v>
      </c>
      <c r="K56" s="64">
        <v>10</v>
      </c>
      <c r="L56" s="64">
        <v>10</v>
      </c>
      <c r="M56" s="64">
        <v>0</v>
      </c>
      <c r="N56" s="75">
        <v>0</v>
      </c>
    </row>
    <row r="57" spans="2:14" ht="12.75">
      <c r="B57" s="73"/>
      <c r="C57" s="17" t="s">
        <v>32</v>
      </c>
      <c r="D57" s="17">
        <v>2</v>
      </c>
      <c r="E57" s="17">
        <v>5</v>
      </c>
      <c r="F57" s="17">
        <v>14</v>
      </c>
      <c r="G57" s="25"/>
      <c r="H57" s="17"/>
      <c r="I57" s="76">
        <v>14</v>
      </c>
      <c r="J57" s="77">
        <v>10</v>
      </c>
      <c r="K57" s="77">
        <v>24</v>
      </c>
      <c r="L57" s="77">
        <v>24</v>
      </c>
      <c r="M57" s="77">
        <v>10</v>
      </c>
      <c r="N57" s="78">
        <v>0</v>
      </c>
    </row>
    <row r="58" spans="2:14" ht="12.75">
      <c r="B58" s="73"/>
      <c r="C58" s="17" t="s">
        <v>31</v>
      </c>
      <c r="D58" s="17">
        <v>1</v>
      </c>
      <c r="E58" s="17">
        <v>3</v>
      </c>
      <c r="F58" s="17">
        <v>13</v>
      </c>
      <c r="G58" s="25"/>
      <c r="H58" s="17"/>
      <c r="I58" s="76">
        <v>13</v>
      </c>
      <c r="J58" s="77">
        <v>0</v>
      </c>
      <c r="K58" s="77">
        <v>13</v>
      </c>
      <c r="L58" s="77">
        <v>18</v>
      </c>
      <c r="M58" s="77">
        <v>5</v>
      </c>
      <c r="N58" s="78">
        <v>5</v>
      </c>
    </row>
    <row r="59" spans="2:14" ht="12.75">
      <c r="B59" s="73"/>
      <c r="C59" s="17" t="s">
        <v>33</v>
      </c>
      <c r="D59" s="17">
        <v>3</v>
      </c>
      <c r="E59" s="17">
        <v>5</v>
      </c>
      <c r="F59" s="17">
        <v>6</v>
      </c>
      <c r="G59" s="25"/>
      <c r="H59" s="17"/>
      <c r="I59" s="76">
        <v>6</v>
      </c>
      <c r="J59" s="77">
        <v>13</v>
      </c>
      <c r="K59" s="77">
        <v>19</v>
      </c>
      <c r="L59" s="77">
        <v>24</v>
      </c>
      <c r="M59" s="77">
        <v>18</v>
      </c>
      <c r="N59" s="78">
        <v>5</v>
      </c>
    </row>
    <row r="60" spans="2:14" ht="12.75">
      <c r="B60" s="73"/>
      <c r="C60" s="17" t="s">
        <v>34</v>
      </c>
      <c r="D60" s="17">
        <v>1</v>
      </c>
      <c r="E60" s="17">
        <v>4</v>
      </c>
      <c r="F60" s="17">
        <v>15</v>
      </c>
      <c r="G60" s="25"/>
      <c r="H60" s="17"/>
      <c r="I60" s="76">
        <v>15</v>
      </c>
      <c r="J60" s="77">
        <v>0</v>
      </c>
      <c r="K60" s="77">
        <v>15</v>
      </c>
      <c r="L60" s="77">
        <v>16</v>
      </c>
      <c r="M60" s="77">
        <v>1</v>
      </c>
      <c r="N60" s="78">
        <v>1</v>
      </c>
    </row>
    <row r="61" spans="2:14" ht="12.75">
      <c r="B61" s="73"/>
      <c r="C61" s="17" t="s">
        <v>35</v>
      </c>
      <c r="D61" s="17">
        <v>4</v>
      </c>
      <c r="E61" s="17">
        <v>5</v>
      </c>
      <c r="F61" s="17">
        <v>8</v>
      </c>
      <c r="G61" s="25"/>
      <c r="H61" s="17"/>
      <c r="I61" s="76">
        <v>8</v>
      </c>
      <c r="J61" s="77">
        <v>15</v>
      </c>
      <c r="K61" s="77">
        <v>23</v>
      </c>
      <c r="L61" s="77">
        <v>24</v>
      </c>
      <c r="M61" s="77">
        <v>16</v>
      </c>
      <c r="N61" s="78">
        <v>1</v>
      </c>
    </row>
    <row r="62" ht="13.5" thickBot="1"/>
    <row r="63" spans="3:14" ht="13.5" thickBo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 t="s">
        <v>39</v>
      </c>
      <c r="N63" s="52">
        <v>23</v>
      </c>
    </row>
    <row r="64" spans="3:14" ht="13.5" thickBot="1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 t="s">
        <v>40</v>
      </c>
      <c r="N64" s="52">
        <v>3000</v>
      </c>
    </row>
    <row r="65" spans="3:14" ht="13.5" thickBot="1">
      <c r="C65" s="63"/>
      <c r="D65" s="64"/>
      <c r="E65" s="64"/>
      <c r="F65" s="64" t="s">
        <v>36</v>
      </c>
      <c r="G65" s="65" t="s">
        <v>28</v>
      </c>
      <c r="H65" s="66"/>
      <c r="I65" s="67"/>
      <c r="J65" s="61"/>
      <c r="K65" s="61"/>
      <c r="L65" s="61"/>
      <c r="M65" s="61"/>
      <c r="N65" s="61"/>
    </row>
    <row r="66" spans="3:14" ht="13.5" thickBot="1">
      <c r="C66" s="68" t="s">
        <v>29</v>
      </c>
      <c r="D66" s="69" t="s">
        <v>0</v>
      </c>
      <c r="E66" s="69" t="s">
        <v>1</v>
      </c>
      <c r="F66" s="70" t="s">
        <v>2</v>
      </c>
      <c r="G66" s="68" t="s">
        <v>2</v>
      </c>
      <c r="H66" s="71" t="s">
        <v>37</v>
      </c>
      <c r="I66" s="72" t="s">
        <v>2</v>
      </c>
      <c r="J66" s="11" t="s">
        <v>3</v>
      </c>
      <c r="K66" s="11" t="s">
        <v>4</v>
      </c>
      <c r="L66" s="11" t="s">
        <v>5</v>
      </c>
      <c r="M66" s="11" t="s">
        <v>6</v>
      </c>
      <c r="N66" s="72" t="s">
        <v>7</v>
      </c>
    </row>
    <row r="67" spans="3:14" ht="12.75">
      <c r="C67" s="17" t="s">
        <v>30</v>
      </c>
      <c r="D67" s="17">
        <v>1</v>
      </c>
      <c r="E67" s="17">
        <v>2</v>
      </c>
      <c r="F67" s="17">
        <v>10</v>
      </c>
      <c r="G67" s="25"/>
      <c r="H67" s="17"/>
      <c r="I67" s="74">
        <v>10</v>
      </c>
      <c r="J67" s="64">
        <v>0</v>
      </c>
      <c r="K67" s="64">
        <v>10</v>
      </c>
      <c r="L67" s="64">
        <v>10</v>
      </c>
      <c r="M67" s="64">
        <v>0</v>
      </c>
      <c r="N67" s="75">
        <v>0</v>
      </c>
    </row>
    <row r="68" spans="3:14" ht="12.75">
      <c r="C68" s="17" t="s">
        <v>32</v>
      </c>
      <c r="D68" s="17">
        <v>2</v>
      </c>
      <c r="E68" s="17">
        <v>5</v>
      </c>
      <c r="F68" s="17">
        <v>14</v>
      </c>
      <c r="G68" s="25">
        <v>1</v>
      </c>
      <c r="H68" s="17">
        <v>3000</v>
      </c>
      <c r="I68" s="76">
        <v>13</v>
      </c>
      <c r="J68" s="77">
        <v>10</v>
      </c>
      <c r="K68" s="77">
        <v>23</v>
      </c>
      <c r="L68" s="77">
        <v>23</v>
      </c>
      <c r="M68" s="77">
        <v>10</v>
      </c>
      <c r="N68" s="78">
        <v>0</v>
      </c>
    </row>
    <row r="69" spans="3:14" ht="12.75">
      <c r="C69" s="17" t="s">
        <v>31</v>
      </c>
      <c r="D69" s="17">
        <v>1</v>
      </c>
      <c r="E69" s="17">
        <v>3</v>
      </c>
      <c r="F69" s="17">
        <v>13</v>
      </c>
      <c r="G69" s="25"/>
      <c r="H69" s="17"/>
      <c r="I69" s="76">
        <v>13</v>
      </c>
      <c r="J69" s="77">
        <v>0</v>
      </c>
      <c r="K69" s="77">
        <v>13</v>
      </c>
      <c r="L69" s="77">
        <v>17</v>
      </c>
      <c r="M69" s="77">
        <v>4</v>
      </c>
      <c r="N69" s="78">
        <v>4</v>
      </c>
    </row>
    <row r="70" spans="3:14" ht="12.75">
      <c r="C70" s="17" t="s">
        <v>33</v>
      </c>
      <c r="D70" s="17">
        <v>3</v>
      </c>
      <c r="E70" s="17">
        <v>5</v>
      </c>
      <c r="F70" s="17">
        <v>6</v>
      </c>
      <c r="G70" s="25"/>
      <c r="H70" s="17"/>
      <c r="I70" s="76">
        <v>6</v>
      </c>
      <c r="J70" s="77">
        <v>13</v>
      </c>
      <c r="K70" s="77">
        <v>19</v>
      </c>
      <c r="L70" s="77">
        <v>23</v>
      </c>
      <c r="M70" s="77">
        <v>17</v>
      </c>
      <c r="N70" s="78">
        <v>4</v>
      </c>
    </row>
    <row r="71" spans="3:14" ht="12.75">
      <c r="C71" s="17" t="s">
        <v>34</v>
      </c>
      <c r="D71" s="17">
        <v>1</v>
      </c>
      <c r="E71" s="17">
        <v>4</v>
      </c>
      <c r="F71" s="17">
        <v>15</v>
      </c>
      <c r="G71" s="25"/>
      <c r="H71" s="17"/>
      <c r="I71" s="76">
        <v>15</v>
      </c>
      <c r="J71" s="77">
        <v>0</v>
      </c>
      <c r="K71" s="77">
        <v>15</v>
      </c>
      <c r="L71" s="77">
        <v>15</v>
      </c>
      <c r="M71" s="77">
        <v>0</v>
      </c>
      <c r="N71" s="78">
        <v>0</v>
      </c>
    </row>
    <row r="72" spans="3:14" ht="12.75">
      <c r="C72" s="17" t="s">
        <v>35</v>
      </c>
      <c r="D72" s="17">
        <v>4</v>
      </c>
      <c r="E72" s="17">
        <v>5</v>
      </c>
      <c r="F72" s="17">
        <v>8</v>
      </c>
      <c r="G72" s="25"/>
      <c r="H72" s="17"/>
      <c r="I72" s="76">
        <v>8</v>
      </c>
      <c r="J72" s="77">
        <v>15</v>
      </c>
      <c r="K72" s="77">
        <v>23</v>
      </c>
      <c r="L72" s="77">
        <v>23</v>
      </c>
      <c r="M72" s="77">
        <v>15</v>
      </c>
      <c r="N72" s="78">
        <v>0</v>
      </c>
    </row>
    <row r="73" ht="13.5" thickBot="1"/>
    <row r="74" spans="3:14" ht="13.5" thickBot="1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 t="s">
        <v>39</v>
      </c>
      <c r="N74" s="52">
        <v>22</v>
      </c>
    </row>
    <row r="75" spans="3:14" ht="13.5" thickBot="1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 t="s">
        <v>40</v>
      </c>
      <c r="N75" s="52">
        <v>9000</v>
      </c>
    </row>
    <row r="76" spans="3:14" ht="13.5" thickBot="1">
      <c r="C76" s="63"/>
      <c r="D76" s="64"/>
      <c r="E76" s="64"/>
      <c r="F76" s="64" t="s">
        <v>36</v>
      </c>
      <c r="G76" s="65" t="s">
        <v>28</v>
      </c>
      <c r="H76" s="66"/>
      <c r="I76" s="67"/>
      <c r="J76" s="61"/>
      <c r="K76" s="61"/>
      <c r="L76" s="61"/>
      <c r="M76" s="61"/>
      <c r="N76" s="61"/>
    </row>
    <row r="77" spans="3:14" ht="13.5" thickBot="1">
      <c r="C77" s="68" t="s">
        <v>29</v>
      </c>
      <c r="D77" s="69" t="s">
        <v>0</v>
      </c>
      <c r="E77" s="69" t="s">
        <v>1</v>
      </c>
      <c r="F77" s="70" t="s">
        <v>2</v>
      </c>
      <c r="G77" s="68" t="s">
        <v>2</v>
      </c>
      <c r="H77" s="71" t="s">
        <v>37</v>
      </c>
      <c r="I77" s="72" t="s">
        <v>2</v>
      </c>
      <c r="J77" s="11" t="s">
        <v>3</v>
      </c>
      <c r="K77" s="11" t="s">
        <v>4</v>
      </c>
      <c r="L77" s="11" t="s">
        <v>5</v>
      </c>
      <c r="M77" s="11" t="s">
        <v>6</v>
      </c>
      <c r="N77" s="72" t="s">
        <v>7</v>
      </c>
    </row>
    <row r="78" spans="3:14" ht="12.75">
      <c r="C78" s="17" t="s">
        <v>30</v>
      </c>
      <c r="D78" s="17">
        <v>1</v>
      </c>
      <c r="E78" s="17">
        <v>2</v>
      </c>
      <c r="F78" s="17">
        <v>10</v>
      </c>
      <c r="G78" s="25"/>
      <c r="H78" s="17"/>
      <c r="I78" s="74">
        <v>10</v>
      </c>
      <c r="J78" s="64">
        <v>0</v>
      </c>
      <c r="K78" s="64">
        <v>10</v>
      </c>
      <c r="L78" s="64">
        <v>10</v>
      </c>
      <c r="M78" s="64">
        <v>0</v>
      </c>
      <c r="N78" s="75">
        <v>0</v>
      </c>
    </row>
    <row r="79" spans="3:14" ht="12.75">
      <c r="C79" s="17" t="s">
        <v>32</v>
      </c>
      <c r="D79" s="17">
        <v>2</v>
      </c>
      <c r="E79" s="17">
        <v>5</v>
      </c>
      <c r="F79" s="17">
        <v>14</v>
      </c>
      <c r="G79" s="25">
        <v>2</v>
      </c>
      <c r="H79" s="17">
        <v>7000</v>
      </c>
      <c r="I79" s="76">
        <v>12</v>
      </c>
      <c r="J79" s="77">
        <v>10</v>
      </c>
      <c r="K79" s="77">
        <v>22</v>
      </c>
      <c r="L79" s="77">
        <v>22</v>
      </c>
      <c r="M79" s="77">
        <v>10</v>
      </c>
      <c r="N79" s="78">
        <v>0</v>
      </c>
    </row>
    <row r="80" spans="3:14" ht="12.75">
      <c r="C80" s="17" t="s">
        <v>31</v>
      </c>
      <c r="D80" s="17">
        <v>1</v>
      </c>
      <c r="E80" s="17">
        <v>3</v>
      </c>
      <c r="F80" s="17">
        <v>13</v>
      </c>
      <c r="G80" s="25"/>
      <c r="H80" s="17"/>
      <c r="I80" s="76">
        <v>13</v>
      </c>
      <c r="J80" s="77">
        <v>0</v>
      </c>
      <c r="K80" s="77">
        <v>13</v>
      </c>
      <c r="L80" s="77">
        <v>16</v>
      </c>
      <c r="M80" s="77">
        <v>3</v>
      </c>
      <c r="N80" s="78">
        <v>3</v>
      </c>
    </row>
    <row r="81" spans="3:14" ht="12.75">
      <c r="C81" s="17" t="s">
        <v>33</v>
      </c>
      <c r="D81" s="17">
        <v>3</v>
      </c>
      <c r="E81" s="17">
        <v>5</v>
      </c>
      <c r="F81" s="17">
        <v>6</v>
      </c>
      <c r="G81" s="25"/>
      <c r="H81" s="17"/>
      <c r="I81" s="76">
        <v>6</v>
      </c>
      <c r="J81" s="77">
        <v>13</v>
      </c>
      <c r="K81" s="77">
        <v>19</v>
      </c>
      <c r="L81" s="77">
        <v>22</v>
      </c>
      <c r="M81" s="77">
        <v>16</v>
      </c>
      <c r="N81" s="78">
        <v>3</v>
      </c>
    </row>
    <row r="82" spans="3:14" ht="12.75">
      <c r="C82" s="17" t="s">
        <v>34</v>
      </c>
      <c r="D82" s="17">
        <v>1</v>
      </c>
      <c r="E82" s="17">
        <v>4</v>
      </c>
      <c r="F82" s="17">
        <v>15</v>
      </c>
      <c r="G82" s="25"/>
      <c r="H82" s="17"/>
      <c r="I82" s="76">
        <v>15</v>
      </c>
      <c r="J82" s="77">
        <v>0</v>
      </c>
      <c r="K82" s="77">
        <v>15</v>
      </c>
      <c r="L82" s="77">
        <v>15</v>
      </c>
      <c r="M82" s="77">
        <v>0</v>
      </c>
      <c r="N82" s="78">
        <v>0</v>
      </c>
    </row>
    <row r="83" spans="3:14" ht="12.75">
      <c r="C83" s="17" t="s">
        <v>35</v>
      </c>
      <c r="D83" s="17">
        <v>4</v>
      </c>
      <c r="E83" s="17">
        <v>5</v>
      </c>
      <c r="F83" s="17">
        <v>8</v>
      </c>
      <c r="G83" s="25">
        <v>1</v>
      </c>
      <c r="H83" s="17">
        <v>2000</v>
      </c>
      <c r="I83" s="76">
        <v>7</v>
      </c>
      <c r="J83" s="77">
        <v>15</v>
      </c>
      <c r="K83" s="77">
        <v>22</v>
      </c>
      <c r="L83" s="77">
        <v>22</v>
      </c>
      <c r="M83" s="77">
        <v>15</v>
      </c>
      <c r="N83" s="78">
        <v>0</v>
      </c>
    </row>
    <row r="84" ht="13.5" thickBot="1"/>
    <row r="85" spans="3:14" ht="13.5" thickBot="1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 t="s">
        <v>39</v>
      </c>
      <c r="N85" s="52">
        <v>21</v>
      </c>
    </row>
    <row r="86" spans="3:14" ht="13.5" thickBot="1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 t="s">
        <v>40</v>
      </c>
      <c r="N86" s="52">
        <v>19000</v>
      </c>
    </row>
    <row r="87" spans="3:14" ht="13.5" thickBot="1">
      <c r="C87" s="63"/>
      <c r="D87" s="64"/>
      <c r="E87" s="64"/>
      <c r="F87" s="64" t="s">
        <v>36</v>
      </c>
      <c r="G87" s="65" t="s">
        <v>28</v>
      </c>
      <c r="H87" s="66"/>
      <c r="I87" s="67"/>
      <c r="J87" s="61"/>
      <c r="K87" s="61"/>
      <c r="L87" s="61"/>
      <c r="M87" s="61"/>
      <c r="N87" s="61"/>
    </row>
    <row r="88" spans="3:14" ht="13.5" thickBot="1">
      <c r="C88" s="68" t="s">
        <v>29</v>
      </c>
      <c r="D88" s="69" t="s">
        <v>0</v>
      </c>
      <c r="E88" s="69" t="s">
        <v>1</v>
      </c>
      <c r="F88" s="70" t="s">
        <v>2</v>
      </c>
      <c r="G88" s="68" t="s">
        <v>2</v>
      </c>
      <c r="H88" s="71" t="s">
        <v>37</v>
      </c>
      <c r="I88" s="72" t="s">
        <v>2</v>
      </c>
      <c r="J88" s="11" t="s">
        <v>3</v>
      </c>
      <c r="K88" s="11" t="s">
        <v>4</v>
      </c>
      <c r="L88" s="11" t="s">
        <v>5</v>
      </c>
      <c r="M88" s="11" t="s">
        <v>6</v>
      </c>
      <c r="N88" s="72" t="s">
        <v>7</v>
      </c>
    </row>
    <row r="89" spans="3:14" ht="12.75">
      <c r="C89" s="17" t="s">
        <v>30</v>
      </c>
      <c r="D89" s="17">
        <v>1</v>
      </c>
      <c r="E89" s="17">
        <v>2</v>
      </c>
      <c r="F89" s="17">
        <v>10</v>
      </c>
      <c r="G89" s="25"/>
      <c r="H89" s="17"/>
      <c r="I89" s="74">
        <v>10</v>
      </c>
      <c r="J89" s="64">
        <v>0</v>
      </c>
      <c r="K89" s="64">
        <v>10</v>
      </c>
      <c r="L89" s="64">
        <v>10</v>
      </c>
      <c r="M89" s="64">
        <v>0</v>
      </c>
      <c r="N89" s="75">
        <v>0</v>
      </c>
    </row>
    <row r="90" spans="3:14" ht="12.75">
      <c r="C90" s="17" t="s">
        <v>32</v>
      </c>
      <c r="D90" s="17">
        <v>2</v>
      </c>
      <c r="E90" s="17">
        <v>5</v>
      </c>
      <c r="F90" s="17">
        <v>14</v>
      </c>
      <c r="G90" s="25">
        <v>3</v>
      </c>
      <c r="H90" s="17">
        <v>11000</v>
      </c>
      <c r="I90" s="76">
        <v>11</v>
      </c>
      <c r="J90" s="77">
        <v>10</v>
      </c>
      <c r="K90" s="77">
        <v>21</v>
      </c>
      <c r="L90" s="77">
        <v>21</v>
      </c>
      <c r="M90" s="77">
        <v>10</v>
      </c>
      <c r="N90" s="78">
        <v>0</v>
      </c>
    </row>
    <row r="91" spans="3:14" ht="12.75">
      <c r="C91" s="17" t="s">
        <v>31</v>
      </c>
      <c r="D91" s="17">
        <v>1</v>
      </c>
      <c r="E91" s="17">
        <v>3</v>
      </c>
      <c r="F91" s="17">
        <v>13</v>
      </c>
      <c r="G91" s="25"/>
      <c r="H91" s="17"/>
      <c r="I91" s="76">
        <v>13</v>
      </c>
      <c r="J91" s="77">
        <v>0</v>
      </c>
      <c r="K91" s="77">
        <v>13</v>
      </c>
      <c r="L91" s="77">
        <v>15</v>
      </c>
      <c r="M91" s="77">
        <v>2</v>
      </c>
      <c r="N91" s="78">
        <v>2</v>
      </c>
    </row>
    <row r="92" spans="3:14" ht="12.75">
      <c r="C92" s="17" t="s">
        <v>33</v>
      </c>
      <c r="D92" s="17">
        <v>3</v>
      </c>
      <c r="E92" s="17">
        <v>5</v>
      </c>
      <c r="F92" s="17">
        <v>6</v>
      </c>
      <c r="G92" s="25"/>
      <c r="H92" s="17"/>
      <c r="I92" s="76">
        <v>6</v>
      </c>
      <c r="J92" s="77">
        <v>13</v>
      </c>
      <c r="K92" s="77">
        <v>19</v>
      </c>
      <c r="L92" s="77">
        <v>21</v>
      </c>
      <c r="M92" s="77">
        <v>15</v>
      </c>
      <c r="N92" s="78">
        <v>2</v>
      </c>
    </row>
    <row r="93" spans="3:14" ht="12.75">
      <c r="C93" s="17" t="s">
        <v>34</v>
      </c>
      <c r="D93" s="17">
        <v>1</v>
      </c>
      <c r="E93" s="17">
        <v>4</v>
      </c>
      <c r="F93" s="17">
        <v>15</v>
      </c>
      <c r="G93" s="25">
        <v>1</v>
      </c>
      <c r="H93" s="17">
        <v>6000</v>
      </c>
      <c r="I93" s="76">
        <v>14</v>
      </c>
      <c r="J93" s="77">
        <v>0</v>
      </c>
      <c r="K93" s="77">
        <v>14</v>
      </c>
      <c r="L93" s="77">
        <v>14</v>
      </c>
      <c r="M93" s="77">
        <v>0</v>
      </c>
      <c r="N93" s="78">
        <v>0</v>
      </c>
    </row>
    <row r="94" spans="3:14" ht="12.75">
      <c r="C94" s="17" t="s">
        <v>35</v>
      </c>
      <c r="D94" s="17">
        <v>4</v>
      </c>
      <c r="E94" s="17">
        <v>5</v>
      </c>
      <c r="F94" s="17">
        <v>8</v>
      </c>
      <c r="G94" s="25">
        <v>1</v>
      </c>
      <c r="H94" s="17">
        <v>2000</v>
      </c>
      <c r="I94" s="76">
        <v>7</v>
      </c>
      <c r="J94" s="77">
        <v>14</v>
      </c>
      <c r="K94" s="77">
        <v>21</v>
      </c>
      <c r="L94" s="77">
        <v>21</v>
      </c>
      <c r="M94" s="77">
        <v>14</v>
      </c>
      <c r="N94" s="78">
        <v>0</v>
      </c>
    </row>
  </sheetData>
  <conditionalFormatting sqref="C27:K32">
    <cfRule type="expression" priority="1" dxfId="0" stopIfTrue="1">
      <formula>AND(ISNUMBER($J27),$J27=0)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2001-03-22T03:56:23Z</cp:lastPrinted>
  <dcterms:created xsi:type="dcterms:W3CDTF">2001-01-19T21:51:13Z</dcterms:created>
  <dcterms:modified xsi:type="dcterms:W3CDTF">2001-04-04T18:40:19Z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