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P17-01A" sheetId="1" r:id="rId1"/>
    <sheet name="Given P17-01A" sheetId="2" r:id="rId2"/>
    <sheet name="P17-05A" sheetId="3" r:id="rId3"/>
    <sheet name="Given P17-05A" sheetId="4" r:id="rId4"/>
  </sheets>
  <definedNames/>
  <calcPr fullCalcOnLoad="1"/>
</workbook>
</file>

<file path=xl/comments1.xml><?xml version="1.0" encoding="utf-8"?>
<comments xmlns="http://schemas.openxmlformats.org/spreadsheetml/2006/main">
  <authors>
    <author>Jack Terry</author>
  </authors>
  <commentList>
    <comment ref="C9" authorId="0">
      <text>
        <r>
          <rPr>
            <sz val="8"/>
            <rFont val="Tahoma"/>
            <family val="2"/>
          </rPr>
          <t>Enter appropriate data in yellow cells. Your results for "Cost per Unit" will be verified.</t>
        </r>
        <r>
          <rPr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sz val="8"/>
            <rFont val="Tahoma"/>
            <family val="2"/>
          </rPr>
          <t>Enter appropriate data in yellow cells. Your answer for "Product cost"
 will be verified.</t>
        </r>
      </text>
    </comment>
    <comment ref="C29" authorId="0">
      <text>
        <r>
          <rPr>
            <sz val="8"/>
            <rFont val="Tahoma"/>
            <family val="2"/>
          </rPr>
          <t>Enter appropriate data in yellow cells. Your answer for "Product cost" will be verified.</t>
        </r>
      </text>
    </comment>
    <comment ref="C39" authorId="0">
      <text>
        <r>
          <rPr>
            <sz val="8"/>
            <rFont val="Tahoma"/>
            <family val="2"/>
          </rPr>
          <t>Enter appropriate data in yellow cells. Your results for "Average Cost per Bottle" will be verified.</t>
        </r>
      </text>
    </comment>
    <comment ref="C45" authorId="0">
      <text>
        <r>
          <rPr>
            <sz val="8"/>
            <rFont val="Tahoma"/>
            <family val="2"/>
          </rPr>
          <t>Enter appropriate data in yellow cells. Your result for "Profit per Bottle" will be verified.</t>
        </r>
      </text>
    </comment>
  </commentList>
</comments>
</file>

<file path=xl/comments3.xml><?xml version="1.0" encoding="utf-8"?>
<comments xmlns="http://schemas.openxmlformats.org/spreadsheetml/2006/main">
  <authors>
    <author>Jack Terry</author>
  </authors>
  <commentList>
    <comment ref="D13" authorId="0">
      <text>
        <r>
          <rPr>
            <sz val="8"/>
            <rFont val="Tahoma"/>
            <family val="2"/>
          </rPr>
          <t>Enter appropriate data in yellow cells. Your results for "Overhead Cost per Unit" will be verified.</t>
        </r>
      </text>
    </comment>
    <comment ref="D7" authorId="0">
      <text>
        <r>
          <rPr>
            <sz val="8"/>
            <rFont val="Tahoma"/>
            <family val="2"/>
          </rPr>
          <t>Enter appropriate data in yellow cells. Your results for "Cost per Unit" will be verified.</t>
        </r>
      </text>
    </comment>
    <comment ref="D22" authorId="0">
      <text>
        <r>
          <rPr>
            <sz val="8"/>
            <rFont val="Tahoma"/>
            <family val="2"/>
          </rPr>
          <t>Enter appropriate data in yellow cells. Your results for "Overhead Cost per Unit" will be verified.</t>
        </r>
      </text>
    </comment>
    <comment ref="D30" authorId="0">
      <text>
        <r>
          <rPr>
            <sz val="8"/>
            <rFont val="Tahoma"/>
            <family val="2"/>
          </rPr>
          <t>Enter appropriate data in yellow cells. Your results for "Gross Profit per Unit" will be verified.</t>
        </r>
      </text>
    </comment>
    <comment ref="D42" authorId="0">
      <text>
        <r>
          <rPr>
            <sz val="8"/>
            <rFont val="Tahoma"/>
            <family val="2"/>
          </rPr>
          <t>Enter appropriate data in yellow cells. Your results for "Cost per Driver" will be verified.</t>
        </r>
      </text>
    </comment>
    <comment ref="D54" authorId="0">
      <text>
        <r>
          <rPr>
            <sz val="8"/>
            <rFont val="Tahoma"/>
            <family val="2"/>
          </rPr>
          <t>Enter appropriate data in yellow cells. Your results for "Mfg. Cost per Unit" will be verified.</t>
        </r>
      </text>
    </comment>
    <comment ref="D73" authorId="0">
      <text>
        <r>
          <rPr>
            <sz val="8"/>
            <rFont val="Tahoma"/>
            <family val="2"/>
          </rPr>
          <t>Enter appropriate data in yellow cells. Your results for "Gross Profit per Unit" will be verified.</t>
        </r>
      </text>
    </comment>
  </commentList>
</comments>
</file>

<file path=xl/sharedStrings.xml><?xml version="1.0" encoding="utf-8"?>
<sst xmlns="http://schemas.openxmlformats.org/spreadsheetml/2006/main" count="253" uniqueCount="137">
  <si>
    <t>Given Data P17-01:</t>
  </si>
  <si>
    <t>Product Data</t>
  </si>
  <si>
    <t>Production volume</t>
  </si>
  <si>
    <t>Liquid materials</t>
  </si>
  <si>
    <t>Dry materials</t>
  </si>
  <si>
    <t>Bottles</t>
  </si>
  <si>
    <t>Labels</t>
  </si>
  <si>
    <t>Machine setups</t>
  </si>
  <si>
    <t>machine hours</t>
  </si>
  <si>
    <t>PowerPunch</t>
  </si>
  <si>
    <t>SlimLife</t>
  </si>
  <si>
    <t>bottles</t>
  </si>
  <si>
    <t>gallons</t>
  </si>
  <si>
    <t>pounds</t>
  </si>
  <si>
    <t>per bottle</t>
  </si>
  <si>
    <t>setups</t>
  </si>
  <si>
    <t>MH</t>
  </si>
  <si>
    <t>Additional Data</t>
  </si>
  <si>
    <t>Mixing department</t>
  </si>
  <si>
    <t xml:space="preserve">  Liquid materials</t>
  </si>
  <si>
    <t xml:space="preserve">  Dry materials</t>
  </si>
  <si>
    <t>Utilities</t>
  </si>
  <si>
    <t xml:space="preserve">  Utilities</t>
  </si>
  <si>
    <t>Bottling department</t>
  </si>
  <si>
    <t xml:space="preserve">  Bottles</t>
  </si>
  <si>
    <t xml:space="preserve">  Labeling</t>
  </si>
  <si>
    <t xml:space="preserve">  Machine setup</t>
  </si>
  <si>
    <t>Driver</t>
  </si>
  <si>
    <t>Cost</t>
  </si>
  <si>
    <t>Gallons</t>
  </si>
  <si>
    <t>Pounds</t>
  </si>
  <si>
    <t>Units</t>
  </si>
  <si>
    <t>Labels per bottle</t>
  </si>
  <si>
    <t>Machine setup</t>
  </si>
  <si>
    <t>Check figure:</t>
  </si>
  <si>
    <t>(3) Profit per bottle</t>
  </si>
  <si>
    <t>Student Name:</t>
  </si>
  <si>
    <t>Class:</t>
  </si>
  <si>
    <t>Problem 17-01A</t>
  </si>
  <si>
    <t>Production</t>
  </si>
  <si>
    <t>Cost per</t>
  </si>
  <si>
    <t>Unit</t>
  </si>
  <si>
    <t>Production items</t>
  </si>
  <si>
    <t>Bottling</t>
  </si>
  <si>
    <t>Labeling</t>
  </si>
  <si>
    <t>Product cost</t>
  </si>
  <si>
    <t>Total</t>
  </si>
  <si>
    <t>Total cost of line</t>
  </si>
  <si>
    <t>Average cost per bottle</t>
  </si>
  <si>
    <t>Production volume (bottles)</t>
  </si>
  <si>
    <t>Price</t>
  </si>
  <si>
    <t>Mfg cost per bottle</t>
  </si>
  <si>
    <t>Profit per bottle</t>
  </si>
  <si>
    <t>Given Data P17-05:</t>
  </si>
  <si>
    <t>Problem 17-05A</t>
  </si>
  <si>
    <t>Department A</t>
  </si>
  <si>
    <t>Activity</t>
  </si>
  <si>
    <t>Overhead</t>
  </si>
  <si>
    <t>Quantity</t>
  </si>
  <si>
    <t>Pattern Alignment</t>
  </si>
  <si>
    <t>Cutting</t>
  </si>
  <si>
    <t>Moving product</t>
  </si>
  <si>
    <t>Batches</t>
  </si>
  <si>
    <t>Moves</t>
  </si>
  <si>
    <t>Department B</t>
  </si>
  <si>
    <t>Sewing</t>
  </si>
  <si>
    <t>Inspecting</t>
  </si>
  <si>
    <t>Folding</t>
  </si>
  <si>
    <t>Direct labor hours</t>
  </si>
  <si>
    <t>Inspections</t>
  </si>
  <si>
    <t>Support</t>
  </si>
  <si>
    <t>Design</t>
  </si>
  <si>
    <t>Providing space</t>
  </si>
  <si>
    <t>Materials handling</t>
  </si>
  <si>
    <t>Modification orders</t>
  </si>
  <si>
    <t>Square feet</t>
  </si>
  <si>
    <t>Square yards</t>
  </si>
  <si>
    <t>Manufacturing Process Data:</t>
  </si>
  <si>
    <t>Additional Production Information:</t>
  </si>
  <si>
    <t>Units produced</t>
  </si>
  <si>
    <t>Number of inspections</t>
  </si>
  <si>
    <t>Machine hours</t>
  </si>
  <si>
    <t>Space occupied</t>
  </si>
  <si>
    <t>Materials required</t>
  </si>
  <si>
    <t>Number</t>
  </si>
  <si>
    <t>Pup Tent</t>
  </si>
  <si>
    <t>Pop-Up Tent</t>
  </si>
  <si>
    <t>units</t>
  </si>
  <si>
    <t>moves</t>
  </si>
  <si>
    <t>batches</t>
  </si>
  <si>
    <t>inspections</t>
  </si>
  <si>
    <t>DLH</t>
  </si>
  <si>
    <t>orders</t>
  </si>
  <si>
    <t>square feet</t>
  </si>
  <si>
    <t>square yards</t>
  </si>
  <si>
    <t>Other Information:</t>
  </si>
  <si>
    <t>Requirement 2</t>
  </si>
  <si>
    <t xml:space="preserve">   Pup tent</t>
  </si>
  <si>
    <t xml:space="preserve">   Pop-up tent</t>
  </si>
  <si>
    <t>Direct Materials and Direct Labor costs:</t>
  </si>
  <si>
    <t>Market Price:</t>
  </si>
  <si>
    <t>(4) Pup tents cost per unit</t>
  </si>
  <si>
    <t>Total overhead</t>
  </si>
  <si>
    <t>Total direct labor hours</t>
  </si>
  <si>
    <t>Overhead cost per direct labor hour</t>
  </si>
  <si>
    <t>Pop-Up</t>
  </si>
  <si>
    <t>Tent</t>
  </si>
  <si>
    <t>Number of units produced</t>
  </si>
  <si>
    <t>Overhead cost per unit</t>
  </si>
  <si>
    <t>Requirement 1</t>
  </si>
  <si>
    <t>Requirement 3</t>
  </si>
  <si>
    <t>Requirement 4 - What is the minimum price that the company should set per bottle of SlimLife?</t>
  </si>
  <si>
    <t>Total cost per unit using ABC</t>
  </si>
  <si>
    <t>Direct materials and labor</t>
  </si>
  <si>
    <t>Manufacturing overhead</t>
  </si>
  <si>
    <t>Gross profit per unit</t>
  </si>
  <si>
    <t>Selling price per unit</t>
  </si>
  <si>
    <t>Manufacturing cost per unit</t>
  </si>
  <si>
    <t>Gross profit (loss) per unit</t>
  </si>
  <si>
    <t>What might management conclude about the pup tent?</t>
  </si>
  <si>
    <t>Requirement 4</t>
  </si>
  <si>
    <t>Pattern alignment</t>
  </si>
  <si>
    <t>Material handling</t>
  </si>
  <si>
    <t>Overhead per unit</t>
  </si>
  <si>
    <t>DM and DL per unit</t>
  </si>
  <si>
    <t>Requirement 5</t>
  </si>
  <si>
    <t>Comment on the above results</t>
  </si>
  <si>
    <t>Requirement 6 - Would your pricing analysis be improved if the company used, instead of ABC,</t>
  </si>
  <si>
    <t>department B?  Explain.</t>
  </si>
  <si>
    <t>Total cost per unit using</t>
  </si>
  <si>
    <t xml:space="preserve">  plantwide overhead rate</t>
  </si>
  <si>
    <t>Gross profit per unit using ABC</t>
  </si>
  <si>
    <t>HEALTHY DAY COMPANY</t>
  </si>
  <si>
    <t>setup</t>
  </si>
  <si>
    <t>TENT MASTER</t>
  </si>
  <si>
    <t>Machine Hours</t>
  </si>
  <si>
    <t xml:space="preserve">departmental rates determined using machine hours in Department A and direct labor hours in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</si>
</sst>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44"/>
      </right>
      <top style="thin"/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/>
    </border>
    <border>
      <left>
        <color indexed="63"/>
      </left>
      <right style="thin">
        <color indexed="44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/>
    </border>
    <border>
      <left style="thin">
        <color indexed="44"/>
      </left>
      <right style="thin">
        <color indexed="44"/>
      </right>
      <top style="thin"/>
      <bottom style="thin">
        <color indexed="44"/>
      </bottom>
    </border>
    <border>
      <left>
        <color indexed="63"/>
      </left>
      <right style="thin">
        <color indexed="44"/>
      </right>
      <top style="thin"/>
      <bottom style="double"/>
    </border>
    <border>
      <left>
        <color indexed="63"/>
      </left>
      <right style="thin">
        <color indexed="44"/>
      </right>
      <top>
        <color indexed="63"/>
      </top>
      <bottom style="thin"/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37" fontId="0" fillId="2" borderId="0" xfId="0" applyNumberFormat="1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1" fontId="3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8" fontId="0" fillId="2" borderId="0" xfId="17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 horizontal="left"/>
      <protection/>
    </xf>
    <xf numFmtId="37" fontId="0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left"/>
      <protection/>
    </xf>
    <xf numFmtId="164" fontId="0" fillId="2" borderId="0" xfId="0" applyNumberFormat="1" applyFont="1" applyFill="1" applyBorder="1" applyAlignment="1">
      <alignment/>
    </xf>
    <xf numFmtId="3" fontId="2" fillId="0" borderId="0" xfId="0" applyNumberFormat="1" applyFont="1" applyAlignment="1" applyProtection="1">
      <alignment/>
      <protection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 applyProtection="1">
      <alignment horizontal="center"/>
      <protection/>
    </xf>
    <xf numFmtId="5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/>
    </xf>
    <xf numFmtId="6" fontId="0" fillId="2" borderId="0" xfId="15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left"/>
      <protection/>
    </xf>
    <xf numFmtId="37" fontId="0" fillId="2" borderId="0" xfId="0" applyNumberFormat="1" applyFill="1" applyAlignment="1">
      <alignment horizontal="left"/>
    </xf>
    <xf numFmtId="5" fontId="0" fillId="2" borderId="0" xfId="0" applyNumberFormat="1" applyFill="1" applyAlignment="1">
      <alignment horizontal="right"/>
    </xf>
    <xf numFmtId="5" fontId="0" fillId="2" borderId="0" xfId="0" applyNumberFormat="1" applyFont="1" applyFill="1" applyBorder="1" applyAlignment="1" applyProtection="1">
      <alignment horizontal="left"/>
      <protection/>
    </xf>
    <xf numFmtId="37" fontId="0" fillId="2" borderId="0" xfId="0" applyNumberFormat="1" applyFont="1" applyFill="1" applyBorder="1" applyAlignment="1" applyProtection="1">
      <alignment horizontal="left"/>
      <protection/>
    </xf>
    <xf numFmtId="37" fontId="0" fillId="2" borderId="0" xfId="0" applyNumberFormat="1" applyFont="1" applyFill="1" applyBorder="1" applyAlignment="1" applyProtection="1">
      <alignment horizontal="right"/>
      <protection/>
    </xf>
    <xf numFmtId="37" fontId="0" fillId="2" borderId="0" xfId="0" applyNumberFormat="1" applyFont="1" applyFill="1" applyBorder="1" applyAlignment="1" applyProtection="1">
      <alignment horizontal="center"/>
      <protection/>
    </xf>
    <xf numFmtId="7" fontId="0" fillId="2" borderId="0" xfId="0" applyNumberFormat="1" applyFont="1" applyFill="1" applyBorder="1" applyAlignment="1">
      <alignment horizontal="right"/>
    </xf>
    <xf numFmtId="164" fontId="0" fillId="2" borderId="0" xfId="15" applyNumberFormat="1" applyFont="1" applyFill="1" applyBorder="1" applyAlignment="1">
      <alignment horizontal="center"/>
    </xf>
    <xf numFmtId="164" fontId="0" fillId="2" borderId="0" xfId="15" applyNumberFormat="1" applyFont="1" applyFill="1" applyBorder="1" applyAlignment="1" applyProtection="1">
      <alignment horizontal="center"/>
      <protection/>
    </xf>
    <xf numFmtId="37" fontId="1" fillId="2" borderId="0" xfId="0" applyNumberFormat="1" applyFont="1" applyFill="1" applyBorder="1" applyAlignment="1" applyProtection="1">
      <alignment horizontal="center"/>
      <protection/>
    </xf>
    <xf numFmtId="37" fontId="1" fillId="2" borderId="1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37" fontId="0" fillId="2" borderId="2" xfId="0" applyNumberFormat="1" applyFont="1" applyFill="1" applyBorder="1" applyAlignment="1" applyProtection="1">
      <alignment/>
      <protection/>
    </xf>
    <xf numFmtId="0" fontId="4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 applyProtection="1">
      <alignment horizontal="left" vertical="top" wrapText="1"/>
      <protection/>
    </xf>
    <xf numFmtId="0" fontId="0" fillId="2" borderId="2" xfId="0" applyFont="1" applyFill="1" applyBorder="1" applyAlignment="1" applyProtection="1">
      <alignment horizontal="left" vertical="top" wrapText="1"/>
      <protection/>
    </xf>
    <xf numFmtId="41" fontId="0" fillId="2" borderId="0" xfId="0" applyNumberFormat="1" applyFill="1" applyAlignment="1">
      <alignment/>
    </xf>
    <xf numFmtId="42" fontId="0" fillId="2" borderId="0" xfId="0" applyNumberFormat="1" applyFill="1" applyAlignment="1">
      <alignment/>
    </xf>
    <xf numFmtId="44" fontId="0" fillId="2" borderId="0" xfId="0" applyNumberFormat="1" applyFill="1" applyAlignment="1">
      <alignment/>
    </xf>
    <xf numFmtId="0" fontId="4" fillId="2" borderId="0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164" fontId="0" fillId="2" borderId="0" xfId="0" applyNumberFormat="1" applyFont="1" applyFill="1" applyBorder="1" applyAlignment="1" applyProtection="1">
      <alignment/>
      <protection/>
    </xf>
    <xf numFmtId="7" fontId="0" fillId="3" borderId="3" xfId="0" applyNumberFormat="1" applyFont="1" applyFill="1" applyBorder="1" applyAlignment="1" applyProtection="1">
      <alignment horizontal="right"/>
      <protection locked="0"/>
    </xf>
    <xf numFmtId="39" fontId="0" fillId="3" borderId="4" xfId="0" applyNumberFormat="1" applyFont="1" applyFill="1" applyBorder="1" applyAlignment="1" applyProtection="1">
      <alignment/>
      <protection locked="0"/>
    </xf>
    <xf numFmtId="7" fontId="0" fillId="3" borderId="5" xfId="0" applyNumberFormat="1" applyFont="1" applyFill="1" applyBorder="1" applyAlignment="1" applyProtection="1">
      <alignment/>
      <protection locked="0"/>
    </xf>
    <xf numFmtId="5" fontId="0" fillId="3" borderId="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/>
    </xf>
    <xf numFmtId="5" fontId="0" fillId="3" borderId="6" xfId="0" applyNumberFormat="1" applyFont="1" applyFill="1" applyBorder="1" applyAlignment="1" applyProtection="1">
      <alignment horizontal="right"/>
      <protection locked="0"/>
    </xf>
    <xf numFmtId="37" fontId="0" fillId="3" borderId="4" xfId="0" applyNumberFormat="1" applyFont="1" applyFill="1" applyBorder="1" applyAlignment="1" applyProtection="1">
      <alignment/>
      <protection locked="0"/>
    </xf>
    <xf numFmtId="37" fontId="0" fillId="3" borderId="7" xfId="0" applyNumberFormat="1" applyFont="1" applyFill="1" applyBorder="1" applyAlignment="1" applyProtection="1">
      <alignment/>
      <protection locked="0"/>
    </xf>
    <xf numFmtId="7" fontId="0" fillId="3" borderId="8" xfId="0" applyNumberFormat="1" applyFont="1" applyFill="1" applyBorder="1" applyAlignment="1" applyProtection="1">
      <alignment/>
      <protection locked="0"/>
    </xf>
    <xf numFmtId="42" fontId="0" fillId="3" borderId="9" xfId="0" applyNumberFormat="1" applyFont="1" applyFill="1" applyBorder="1" applyAlignment="1" applyProtection="1">
      <alignment/>
      <protection locked="0"/>
    </xf>
    <xf numFmtId="41" fontId="0" fillId="3" borderId="10" xfId="0" applyNumberFormat="1" applyFont="1" applyFill="1" applyBorder="1" applyAlignment="1" applyProtection="1">
      <alignment horizontal="right"/>
      <protection locked="0"/>
    </xf>
    <xf numFmtId="164" fontId="0" fillId="3" borderId="10" xfId="15" applyNumberFormat="1" applyFont="1" applyFill="1" applyBorder="1" applyAlignment="1" applyProtection="1">
      <alignment horizontal="center"/>
      <protection locked="0"/>
    </xf>
    <xf numFmtId="44" fontId="0" fillId="3" borderId="11" xfId="0" applyNumberFormat="1" applyFont="1" applyFill="1" applyBorder="1" applyAlignment="1" applyProtection="1">
      <alignment horizontal="right"/>
      <protection locked="0"/>
    </xf>
    <xf numFmtId="42" fontId="0" fillId="3" borderId="12" xfId="0" applyNumberFormat="1" applyFont="1" applyFill="1" applyBorder="1" applyAlignment="1" applyProtection="1">
      <alignment horizontal="right"/>
      <protection locked="0"/>
    </xf>
    <xf numFmtId="43" fontId="0" fillId="3" borderId="13" xfId="0" applyNumberFormat="1" applyFont="1" applyFill="1" applyBorder="1" applyAlignment="1" applyProtection="1">
      <alignment horizontal="right"/>
      <protection locked="0"/>
    </xf>
    <xf numFmtId="41" fontId="0" fillId="3" borderId="12" xfId="0" applyNumberFormat="1" applyFont="1" applyFill="1" applyBorder="1" applyAlignment="1" applyProtection="1">
      <alignment horizontal="right"/>
      <protection locked="0"/>
    </xf>
    <xf numFmtId="37" fontId="0" fillId="3" borderId="10" xfId="0" applyNumberFormat="1" applyFont="1" applyFill="1" applyBorder="1" applyAlignment="1" applyProtection="1">
      <alignment horizontal="center"/>
      <protection locked="0"/>
    </xf>
    <xf numFmtId="43" fontId="0" fillId="3" borderId="14" xfId="0" applyNumberFormat="1" applyFont="1" applyFill="1" applyBorder="1" applyAlignment="1" applyProtection="1">
      <alignment horizontal="right"/>
      <protection locked="0"/>
    </xf>
    <xf numFmtId="41" fontId="0" fillId="3" borderId="15" xfId="0" applyNumberFormat="1" applyFont="1" applyFill="1" applyBorder="1" applyAlignment="1" applyProtection="1">
      <alignment horizontal="right"/>
      <protection locked="0"/>
    </xf>
    <xf numFmtId="37" fontId="0" fillId="3" borderId="15" xfId="0" applyNumberFormat="1" applyFont="1" applyFill="1" applyBorder="1" applyAlignment="1" applyProtection="1">
      <alignment horizontal="center"/>
      <protection locked="0"/>
    </xf>
    <xf numFmtId="43" fontId="0" fillId="3" borderId="16" xfId="0" applyNumberFormat="1" applyFont="1" applyFill="1" applyBorder="1" applyAlignment="1" applyProtection="1">
      <alignment horizontal="right"/>
      <protection locked="0"/>
    </xf>
    <xf numFmtId="41" fontId="0" fillId="3" borderId="17" xfId="0" applyNumberFormat="1" applyFont="1" applyFill="1" applyBorder="1" applyAlignment="1" applyProtection="1">
      <alignment horizontal="right"/>
      <protection locked="0"/>
    </xf>
    <xf numFmtId="44" fontId="0" fillId="3" borderId="18" xfId="0" applyNumberFormat="1" applyFont="1" applyFill="1" applyBorder="1" applyAlignment="1" applyProtection="1">
      <alignment horizontal="right"/>
      <protection locked="0"/>
    </xf>
    <xf numFmtId="42" fontId="0" fillId="3" borderId="10" xfId="0" applyNumberFormat="1" applyFont="1" applyFill="1" applyBorder="1" applyAlignment="1" applyProtection="1">
      <alignment horizontal="right"/>
      <protection locked="0"/>
    </xf>
    <xf numFmtId="44" fontId="0" fillId="3" borderId="12" xfId="0" applyNumberFormat="1" applyFont="1" applyFill="1" applyBorder="1" applyAlignment="1" applyProtection="1">
      <alignment horizontal="right"/>
      <protection locked="0"/>
    </xf>
    <xf numFmtId="41" fontId="0" fillId="2" borderId="0" xfId="0" applyNumberFormat="1" applyFill="1" applyAlignment="1">
      <alignment horizontal="right"/>
    </xf>
    <xf numFmtId="41" fontId="0" fillId="2" borderId="1" xfId="0" applyNumberFormat="1" applyFill="1" applyBorder="1" applyAlignment="1">
      <alignment horizontal="right"/>
    </xf>
    <xf numFmtId="42" fontId="0" fillId="2" borderId="0" xfId="0" applyNumberFormat="1" applyFill="1" applyAlignment="1">
      <alignment horizontal="right"/>
    </xf>
    <xf numFmtId="0" fontId="1" fillId="0" borderId="0" xfId="0" applyFont="1" applyBorder="1" applyAlignment="1" applyProtection="1" quotePrefix="1">
      <alignment horizontal="left"/>
      <protection/>
    </xf>
    <xf numFmtId="0" fontId="0" fillId="3" borderId="0" xfId="0" applyFont="1" applyFill="1" applyBorder="1" applyAlignment="1" applyProtection="1">
      <alignment horizontal="left" vertical="top" wrapText="1"/>
      <protection locked="0"/>
    </xf>
    <xf numFmtId="0" fontId="0" fillId="3" borderId="12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" fontId="0" fillId="0" borderId="0" xfId="0" applyNumberFormat="1" applyFont="1" applyBorder="1" applyAlignment="1" applyProtection="1">
      <alignment horizontal="left"/>
      <protection/>
    </xf>
    <xf numFmtId="0" fontId="6" fillId="2" borderId="0" xfId="0" applyFont="1" applyFill="1" applyAlignment="1">
      <alignment horizontal="center"/>
    </xf>
    <xf numFmtId="44" fontId="0" fillId="3" borderId="10" xfId="0" applyNumberFormat="1" applyFont="1" applyFill="1" applyBorder="1" applyAlignment="1" applyProtection="1">
      <alignment horizontal="right"/>
      <protection locked="0"/>
    </xf>
    <xf numFmtId="43" fontId="0" fillId="3" borderId="4" xfId="0" applyNumberFormat="1" applyFont="1" applyFill="1" applyBorder="1" applyAlignment="1" applyProtection="1">
      <alignment horizontal="right"/>
      <protection locked="0"/>
    </xf>
    <xf numFmtId="44" fontId="0" fillId="3" borderId="19" xfId="0" applyNumberFormat="1" applyFont="1" applyFill="1" applyBorder="1" applyAlignment="1" applyProtection="1">
      <alignment horizontal="right"/>
      <protection locked="0"/>
    </xf>
    <xf numFmtId="42" fontId="0" fillId="3" borderId="3" xfId="0" applyNumberFormat="1" applyFont="1" applyFill="1" applyBorder="1" applyAlignment="1" applyProtection="1">
      <alignment/>
      <protection locked="0"/>
    </xf>
    <xf numFmtId="42" fontId="0" fillId="3" borderId="12" xfId="0" applyNumberFormat="1" applyFont="1" applyFill="1" applyBorder="1" applyAlignment="1" applyProtection="1">
      <alignment/>
      <protection locked="0"/>
    </xf>
    <xf numFmtId="41" fontId="0" fillId="3" borderId="10" xfId="0" applyNumberFormat="1" applyFont="1" applyFill="1" applyBorder="1" applyAlignment="1" applyProtection="1">
      <alignment/>
      <protection locked="0"/>
    </xf>
    <xf numFmtId="41" fontId="0" fillId="3" borderId="12" xfId="0" applyNumberFormat="1" applyFont="1" applyFill="1" applyBorder="1" applyAlignment="1" applyProtection="1">
      <alignment/>
      <protection locked="0"/>
    </xf>
    <xf numFmtId="41" fontId="0" fillId="3" borderId="4" xfId="0" applyNumberFormat="1" applyFont="1" applyFill="1" applyBorder="1" applyAlignment="1" applyProtection="1">
      <alignment/>
      <protection locked="0"/>
    </xf>
    <xf numFmtId="41" fontId="0" fillId="3" borderId="7" xfId="0" applyNumberFormat="1" applyFont="1" applyFill="1" applyBorder="1" applyAlignment="1" applyProtection="1">
      <alignment/>
      <protection locked="0"/>
    </xf>
    <xf numFmtId="41" fontId="0" fillId="3" borderId="1" xfId="0" applyNumberFormat="1" applyFont="1" applyFill="1" applyBorder="1" applyAlignment="1" applyProtection="1">
      <alignment/>
      <protection locked="0"/>
    </xf>
    <xf numFmtId="42" fontId="0" fillId="3" borderId="6" xfId="0" applyNumberFormat="1" applyFont="1" applyFill="1" applyBorder="1" applyAlignment="1" applyProtection="1">
      <alignment/>
      <protection locked="0"/>
    </xf>
    <xf numFmtId="43" fontId="0" fillId="3" borderId="20" xfId="0" applyNumberFormat="1" applyFont="1" applyFill="1" applyBorder="1" applyAlignment="1" applyProtection="1">
      <alignment/>
      <protection locked="0"/>
    </xf>
    <xf numFmtId="43" fontId="0" fillId="3" borderId="1" xfId="0" applyNumberFormat="1" applyFont="1" applyFill="1" applyBorder="1" applyAlignment="1" applyProtection="1">
      <alignment/>
      <protection locked="0"/>
    </xf>
    <xf numFmtId="42" fontId="0" fillId="3" borderId="19" xfId="0" applyNumberFormat="1" applyFont="1" applyFill="1" applyBorder="1" applyAlignment="1" applyProtection="1">
      <alignment/>
      <protection locked="0"/>
    </xf>
    <xf numFmtId="42" fontId="0" fillId="3" borderId="9" xfId="0" applyNumberFormat="1" applyFont="1" applyFill="1" applyBorder="1" applyAlignment="1" applyProtection="1">
      <alignment/>
      <protection locked="0"/>
    </xf>
    <xf numFmtId="5" fontId="0" fillId="3" borderId="3" xfId="0" applyNumberFormat="1" applyFont="1" applyFill="1" applyBorder="1" applyAlignment="1" applyProtection="1">
      <alignment/>
      <protection locked="0"/>
    </xf>
    <xf numFmtId="38" fontId="0" fillId="3" borderId="3" xfId="0" applyNumberFormat="1" applyFont="1" applyFill="1" applyBorder="1" applyAlignment="1" applyProtection="1">
      <alignment/>
      <protection locked="0"/>
    </xf>
    <xf numFmtId="0" fontId="0" fillId="3" borderId="3" xfId="0" applyFont="1" applyFill="1" applyBorder="1" applyAlignment="1" applyProtection="1">
      <alignment/>
      <protection locked="0"/>
    </xf>
    <xf numFmtId="44" fontId="0" fillId="3" borderId="12" xfId="0" applyNumberFormat="1" applyFont="1" applyFill="1" applyBorder="1" applyAlignment="1" applyProtection="1">
      <alignment/>
      <protection locked="0"/>
    </xf>
    <xf numFmtId="37" fontId="0" fillId="3" borderId="10" xfId="0" applyNumberFormat="1" applyFont="1" applyFill="1" applyBorder="1" applyAlignment="1" applyProtection="1">
      <alignment/>
      <protection locked="0"/>
    </xf>
    <xf numFmtId="38" fontId="0" fillId="3" borderId="10" xfId="0" applyNumberFormat="1" applyFont="1" applyFill="1" applyBorder="1" applyAlignment="1" applyProtection="1">
      <alignment/>
      <protection locked="0"/>
    </xf>
    <xf numFmtId="0" fontId="0" fillId="3" borderId="10" xfId="0" applyFont="1" applyFill="1" applyBorder="1" applyAlignment="1" applyProtection="1">
      <alignment/>
      <protection locked="0"/>
    </xf>
    <xf numFmtId="37" fontId="0" fillId="3" borderId="21" xfId="0" applyNumberFormat="1" applyFont="1" applyFill="1" applyBorder="1" applyAlignment="1" applyProtection="1">
      <alignment/>
      <protection locked="0"/>
    </xf>
    <xf numFmtId="38" fontId="0" fillId="3" borderId="21" xfId="0" applyNumberFormat="1" applyFont="1" applyFill="1" applyBorder="1" applyAlignment="1" applyProtection="1">
      <alignment/>
      <protection locked="0"/>
    </xf>
    <xf numFmtId="0" fontId="0" fillId="3" borderId="21" xfId="0" applyFont="1" applyFill="1" applyBorder="1" applyAlignment="1" applyProtection="1">
      <alignment/>
      <protection locked="0"/>
    </xf>
    <xf numFmtId="44" fontId="0" fillId="3" borderId="22" xfId="0" applyNumberFormat="1" applyFont="1" applyFill="1" applyBorder="1" applyAlignment="1" applyProtection="1">
      <alignment/>
      <protection locked="0"/>
    </xf>
    <xf numFmtId="7" fontId="0" fillId="3" borderId="10" xfId="0" applyNumberFormat="1" applyFont="1" applyFill="1" applyBorder="1" applyAlignment="1" applyProtection="1">
      <alignment horizontal="right"/>
      <protection locked="0"/>
    </xf>
    <xf numFmtId="39" fontId="0" fillId="3" borderId="4" xfId="0" applyNumberFormat="1" applyFont="1" applyFill="1" applyBorder="1" applyAlignment="1" applyProtection="1">
      <alignment horizontal="right"/>
      <protection locked="0"/>
    </xf>
    <xf numFmtId="7" fontId="0" fillId="3" borderId="19" xfId="0" applyNumberFormat="1" applyFont="1" applyFill="1" applyBorder="1" applyAlignment="1" applyProtection="1">
      <alignment horizontal="right"/>
      <protection locked="0"/>
    </xf>
    <xf numFmtId="41" fontId="0" fillId="3" borderId="4" xfId="0" applyNumberFormat="1" applyFont="1" applyFill="1" applyBorder="1" applyAlignment="1" applyProtection="1">
      <alignment horizontal="right"/>
      <protection locked="0"/>
    </xf>
    <xf numFmtId="42" fontId="0" fillId="3" borderId="12" xfId="0" applyNumberFormat="1" applyFont="1" applyFill="1" applyBorder="1" applyAlignment="1" applyProtection="1">
      <alignment horizontal="right"/>
      <protection locked="0"/>
    </xf>
    <xf numFmtId="44" fontId="0" fillId="3" borderId="0" xfId="0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showGridLines="0" tabSelected="1" workbookViewId="0" topLeftCell="A1">
      <selection activeCell="D1" sqref="D1:E1"/>
    </sheetView>
  </sheetViews>
  <sheetFormatPr defaultColWidth="9.140625" defaultRowHeight="12.75"/>
  <cols>
    <col min="1" max="7" width="12.7109375" style="10" customWidth="1"/>
    <col min="8" max="8" width="2.7109375" style="10" customWidth="1"/>
    <col min="9" max="9" width="12.7109375" style="10" customWidth="1"/>
    <col min="10" max="33" width="12.7109375" style="0" customWidth="1"/>
  </cols>
  <sheetData>
    <row r="1" spans="1:8" ht="12.75">
      <c r="A1" s="13"/>
      <c r="B1" s="13"/>
      <c r="C1" s="11" t="s">
        <v>36</v>
      </c>
      <c r="D1" s="70"/>
      <c r="E1" s="70"/>
      <c r="F1" s="13"/>
      <c r="G1" s="13"/>
      <c r="H1" s="12"/>
    </row>
    <row r="2" spans="1:8" ht="12.75">
      <c r="A2" s="13"/>
      <c r="B2" s="13"/>
      <c r="C2" s="11" t="s">
        <v>37</v>
      </c>
      <c r="D2" s="70"/>
      <c r="E2" s="70"/>
      <c r="F2" s="13"/>
      <c r="G2" s="13"/>
      <c r="H2" s="12"/>
    </row>
    <row r="3" spans="1:8" ht="12.75">
      <c r="A3" s="13"/>
      <c r="B3" s="13"/>
      <c r="C3" s="13"/>
      <c r="D3" s="95" t="s">
        <v>38</v>
      </c>
      <c r="E3" s="95"/>
      <c r="F3" s="13"/>
      <c r="G3" s="13"/>
      <c r="H3" s="14"/>
    </row>
    <row r="4" spans="1:8" ht="12.75">
      <c r="A4" s="13"/>
      <c r="B4" s="13"/>
      <c r="C4" s="13"/>
      <c r="D4" s="13"/>
      <c r="E4" s="13"/>
      <c r="F4" s="13"/>
      <c r="G4" s="13"/>
      <c r="H4" s="13"/>
    </row>
    <row r="5" spans="1:8" ht="12.75">
      <c r="A5" s="71" t="s">
        <v>132</v>
      </c>
      <c r="B5" s="71"/>
      <c r="C5" s="71"/>
      <c r="D5" s="71"/>
      <c r="E5" s="71"/>
      <c r="F5" s="71"/>
      <c r="G5" s="71"/>
      <c r="H5" s="61"/>
    </row>
    <row r="6" spans="1:8" ht="12.75">
      <c r="A6" s="20" t="s">
        <v>109</v>
      </c>
      <c r="B6" s="20"/>
      <c r="C6" s="21"/>
      <c r="D6" s="21"/>
      <c r="E6" s="21"/>
      <c r="F6" s="21"/>
      <c r="G6" s="62"/>
      <c r="H6" s="61"/>
    </row>
    <row r="7" spans="1:8" ht="12.75">
      <c r="A7" s="63"/>
      <c r="B7" s="63"/>
      <c r="C7" s="32" t="s">
        <v>39</v>
      </c>
      <c r="D7" s="32"/>
      <c r="E7" s="32"/>
      <c r="F7" s="32" t="s">
        <v>40</v>
      </c>
      <c r="G7" s="62"/>
      <c r="H7" s="61"/>
    </row>
    <row r="8" spans="1:8" ht="12.75">
      <c r="A8" s="31" t="s">
        <v>42</v>
      </c>
      <c r="B8" s="31"/>
      <c r="C8" s="34" t="s">
        <v>28</v>
      </c>
      <c r="D8" s="34" t="s">
        <v>31</v>
      </c>
      <c r="E8" s="34" t="s">
        <v>27</v>
      </c>
      <c r="F8" s="34" t="s">
        <v>41</v>
      </c>
      <c r="G8" s="62"/>
      <c r="H8" s="61"/>
    </row>
    <row r="9" spans="1:8" ht="12.75">
      <c r="A9" s="18" t="s">
        <v>3</v>
      </c>
      <c r="B9" s="18"/>
      <c r="C9" s="90"/>
      <c r="D9" s="77"/>
      <c r="E9" s="78"/>
      <c r="F9" s="91"/>
      <c r="G9" s="60">
        <f>IF(F9="","",IF(F9=0.06,"«- Correct!","«- Try again!"))</f>
      </c>
      <c r="H9" s="61"/>
    </row>
    <row r="10" spans="1:8" ht="12.75">
      <c r="A10" s="18" t="s">
        <v>4</v>
      </c>
      <c r="B10" s="18"/>
      <c r="C10" s="77"/>
      <c r="D10" s="77"/>
      <c r="E10" s="78"/>
      <c r="F10" s="91"/>
      <c r="G10" s="60">
        <f>IF(F10="","",IF(F10=0.55,"«- Correct!","«- Try again!"))</f>
      </c>
      <c r="H10" s="61"/>
    </row>
    <row r="11" spans="1:8" ht="12.75">
      <c r="A11" s="18" t="s">
        <v>21</v>
      </c>
      <c r="B11" s="18"/>
      <c r="C11" s="77"/>
      <c r="D11" s="77"/>
      <c r="E11" s="78"/>
      <c r="F11" s="91"/>
      <c r="G11" s="60">
        <f>IF(F11="","",IF(F11=0.36,"«- Correct!","«- Try again!"))</f>
      </c>
      <c r="H11" s="61"/>
    </row>
    <row r="12" spans="1:8" ht="12.75">
      <c r="A12" s="18" t="s">
        <v>43</v>
      </c>
      <c r="B12" s="18"/>
      <c r="C12" s="77"/>
      <c r="D12" s="77"/>
      <c r="E12" s="83"/>
      <c r="F12" s="91"/>
      <c r="G12" s="60">
        <f>IF(F12="","",IF(F12=0.4,"«- Correct!","«- Try again!"))</f>
      </c>
      <c r="H12" s="61"/>
    </row>
    <row r="13" spans="1:8" ht="12.75">
      <c r="A13" s="21" t="s">
        <v>44</v>
      </c>
      <c r="B13" s="21"/>
      <c r="C13" s="77"/>
      <c r="D13" s="77"/>
      <c r="E13" s="83"/>
      <c r="F13" s="91"/>
      <c r="G13" s="60">
        <f>IF(F13="","",IF(F13=0.03,"«- Correct!","«- Try again!"))</f>
      </c>
      <c r="H13" s="61"/>
    </row>
    <row r="14" spans="1:8" ht="12.75">
      <c r="A14" s="21" t="s">
        <v>33</v>
      </c>
      <c r="B14" s="21"/>
      <c r="C14" s="85"/>
      <c r="D14" s="85"/>
      <c r="E14" s="86"/>
      <c r="F14" s="91"/>
      <c r="G14" s="60">
        <f>IF(F14="","",IF(F14=25,"«- Correct!","«- Try again!"))</f>
      </c>
      <c r="H14" s="61"/>
    </row>
    <row r="15" spans="1:8" ht="12.75">
      <c r="A15" s="21"/>
      <c r="B15" s="21"/>
      <c r="C15" s="19"/>
      <c r="D15" s="19"/>
      <c r="E15" s="19"/>
      <c r="F15" s="19"/>
      <c r="G15" s="62"/>
      <c r="H15" s="61"/>
    </row>
    <row r="16" spans="1:8" ht="12.75">
      <c r="A16" s="63"/>
      <c r="B16" s="63"/>
      <c r="C16" s="32"/>
      <c r="D16" s="32"/>
      <c r="E16" s="32" t="s">
        <v>40</v>
      </c>
      <c r="F16" s="32" t="s">
        <v>46</v>
      </c>
      <c r="G16" s="62"/>
      <c r="H16" s="61"/>
    </row>
    <row r="17" spans="1:8" ht="12.75">
      <c r="A17" s="31" t="s">
        <v>9</v>
      </c>
      <c r="B17" s="31"/>
      <c r="C17" s="34" t="s">
        <v>31</v>
      </c>
      <c r="D17" s="34" t="s">
        <v>27</v>
      </c>
      <c r="E17" s="34" t="s">
        <v>41</v>
      </c>
      <c r="F17" s="34" t="s">
        <v>28</v>
      </c>
      <c r="G17" s="62"/>
      <c r="H17" s="61"/>
    </row>
    <row r="18" spans="1:8" ht="12.75">
      <c r="A18" s="18" t="s">
        <v>3</v>
      </c>
      <c r="B18" s="18"/>
      <c r="C18" s="77"/>
      <c r="D18" s="78"/>
      <c r="E18" s="89"/>
      <c r="F18" s="80"/>
      <c r="G18" s="60"/>
      <c r="H18" s="61"/>
    </row>
    <row r="19" spans="1:8" ht="12.75">
      <c r="A19" s="18" t="s">
        <v>4</v>
      </c>
      <c r="B19" s="18"/>
      <c r="C19" s="77"/>
      <c r="D19" s="78"/>
      <c r="E19" s="87"/>
      <c r="F19" s="82"/>
      <c r="G19" s="60"/>
      <c r="H19" s="61"/>
    </row>
    <row r="20" spans="1:8" ht="12.75">
      <c r="A20" s="18" t="s">
        <v>21</v>
      </c>
      <c r="B20" s="18"/>
      <c r="C20" s="77"/>
      <c r="D20" s="78"/>
      <c r="E20" s="87"/>
      <c r="F20" s="82"/>
      <c r="G20" s="60"/>
      <c r="H20" s="61"/>
    </row>
    <row r="21" spans="1:8" ht="12.75">
      <c r="A21" s="18" t="s">
        <v>43</v>
      </c>
      <c r="B21" s="18"/>
      <c r="C21" s="77"/>
      <c r="D21" s="83"/>
      <c r="E21" s="87"/>
      <c r="F21" s="82"/>
      <c r="G21" s="60"/>
      <c r="H21" s="61"/>
    </row>
    <row r="22" spans="1:8" ht="12.75">
      <c r="A22" s="21" t="s">
        <v>44</v>
      </c>
      <c r="B22" s="21"/>
      <c r="C22" s="77"/>
      <c r="D22" s="83"/>
      <c r="E22" s="87"/>
      <c r="F22" s="82"/>
      <c r="G22" s="60"/>
      <c r="H22" s="61"/>
    </row>
    <row r="23" spans="1:8" ht="12.75">
      <c r="A23" s="21" t="s">
        <v>33</v>
      </c>
      <c r="B23" s="21"/>
      <c r="C23" s="85"/>
      <c r="D23" s="86"/>
      <c r="E23" s="87"/>
      <c r="F23" s="88"/>
      <c r="G23" s="60"/>
      <c r="H23" s="61"/>
    </row>
    <row r="24" spans="1:8" ht="13.5" thickBot="1">
      <c r="A24" s="21" t="s">
        <v>45</v>
      </c>
      <c r="B24" s="21"/>
      <c r="C24" s="19"/>
      <c r="D24" s="19"/>
      <c r="E24" s="19"/>
      <c r="F24" s="76"/>
      <c r="G24" s="62"/>
      <c r="H24" s="61"/>
    </row>
    <row r="25" spans="1:8" ht="13.5" thickTop="1">
      <c r="A25" s="21"/>
      <c r="B25" s="21"/>
      <c r="C25" s="19"/>
      <c r="D25" s="19"/>
      <c r="E25" s="19"/>
      <c r="F25" s="60">
        <f>IF(F24="","",IF(F24=19122,"^ Correct!","^ Try again!"))</f>
      </c>
      <c r="G25" s="62"/>
      <c r="H25" s="61"/>
    </row>
    <row r="26" spans="1:8" ht="12.75">
      <c r="A26" s="21"/>
      <c r="B26" s="21"/>
      <c r="C26" s="19"/>
      <c r="D26" s="19"/>
      <c r="E26" s="19"/>
      <c r="F26" s="35"/>
      <c r="G26" s="62"/>
      <c r="H26" s="61"/>
    </row>
    <row r="27" spans="1:8" ht="12.75">
      <c r="A27" s="63"/>
      <c r="B27" s="63"/>
      <c r="C27" s="32"/>
      <c r="D27" s="32"/>
      <c r="E27" s="32" t="s">
        <v>40</v>
      </c>
      <c r="F27" s="32" t="s">
        <v>46</v>
      </c>
      <c r="G27" s="62"/>
      <c r="H27" s="61"/>
    </row>
    <row r="28" spans="1:8" ht="12.75">
      <c r="A28" s="31" t="s">
        <v>10</v>
      </c>
      <c r="B28" s="31"/>
      <c r="C28" s="34" t="s">
        <v>31</v>
      </c>
      <c r="D28" s="34" t="s">
        <v>27</v>
      </c>
      <c r="E28" s="34" t="s">
        <v>41</v>
      </c>
      <c r="F28" s="34" t="s">
        <v>28</v>
      </c>
      <c r="G28" s="62"/>
      <c r="H28" s="61"/>
    </row>
    <row r="29" spans="1:8" ht="12.75">
      <c r="A29" s="18" t="s">
        <v>3</v>
      </c>
      <c r="B29" s="18"/>
      <c r="C29" s="77"/>
      <c r="D29" s="78"/>
      <c r="E29" s="79"/>
      <c r="F29" s="80"/>
      <c r="G29" s="62"/>
      <c r="H29" s="61"/>
    </row>
    <row r="30" spans="1:8" ht="12.75">
      <c r="A30" s="18" t="s">
        <v>4</v>
      </c>
      <c r="B30" s="18"/>
      <c r="C30" s="77"/>
      <c r="D30" s="78"/>
      <c r="E30" s="81"/>
      <c r="F30" s="82"/>
      <c r="G30" s="62"/>
      <c r="H30" s="61"/>
    </row>
    <row r="31" spans="1:8" ht="12.75">
      <c r="A31" s="18" t="s">
        <v>21</v>
      </c>
      <c r="B31" s="18"/>
      <c r="C31" s="77"/>
      <c r="D31" s="78"/>
      <c r="E31" s="81"/>
      <c r="F31" s="82"/>
      <c r="G31" s="62"/>
      <c r="H31" s="61"/>
    </row>
    <row r="32" spans="1:8" ht="12.75">
      <c r="A32" s="18" t="s">
        <v>43</v>
      </c>
      <c r="B32" s="18"/>
      <c r="C32" s="77"/>
      <c r="D32" s="83"/>
      <c r="E32" s="81"/>
      <c r="F32" s="82"/>
      <c r="G32" s="62"/>
      <c r="H32" s="61"/>
    </row>
    <row r="33" spans="1:8" ht="12.75">
      <c r="A33" s="21" t="s">
        <v>44</v>
      </c>
      <c r="B33" s="21"/>
      <c r="C33" s="77"/>
      <c r="D33" s="83"/>
      <c r="E33" s="84"/>
      <c r="F33" s="82"/>
      <c r="G33" s="62"/>
      <c r="H33" s="61"/>
    </row>
    <row r="34" spans="1:8" ht="12.75">
      <c r="A34" s="21" t="s">
        <v>33</v>
      </c>
      <c r="B34" s="21"/>
      <c r="C34" s="85"/>
      <c r="D34" s="86"/>
      <c r="E34" s="87"/>
      <c r="F34" s="88"/>
      <c r="G34" s="62"/>
      <c r="H34" s="61"/>
    </row>
    <row r="35" spans="1:8" ht="13.5" thickBot="1">
      <c r="A35" s="21" t="s">
        <v>45</v>
      </c>
      <c r="B35" s="21"/>
      <c r="C35" s="19"/>
      <c r="D35" s="19"/>
      <c r="E35" s="19"/>
      <c r="F35" s="76"/>
      <c r="G35" s="62"/>
      <c r="H35" s="61"/>
    </row>
    <row r="36" spans="1:8" ht="13.5" thickTop="1">
      <c r="A36" s="21"/>
      <c r="B36" s="21"/>
      <c r="C36" s="19"/>
      <c r="D36" s="19"/>
      <c r="E36" s="19"/>
      <c r="F36" s="60">
        <f>IF(F35="","",IF(F35=95070,"^ Correct!","^ Try again!"))</f>
      </c>
      <c r="G36" s="62"/>
      <c r="H36" s="61"/>
    </row>
    <row r="37" spans="1:8" ht="12.75">
      <c r="A37" s="20" t="s">
        <v>96</v>
      </c>
      <c r="B37" s="20"/>
      <c r="C37" s="21"/>
      <c r="D37" s="22"/>
      <c r="E37" s="22"/>
      <c r="F37" s="22"/>
      <c r="G37" s="64"/>
      <c r="H37" s="61"/>
    </row>
    <row r="38" spans="1:8" ht="12.75">
      <c r="A38" s="21"/>
      <c r="B38" s="21"/>
      <c r="C38" s="34" t="s">
        <v>9</v>
      </c>
      <c r="D38" s="34" t="s">
        <v>10</v>
      </c>
      <c r="E38" s="23"/>
      <c r="F38" s="23"/>
      <c r="G38" s="64"/>
      <c r="H38" s="61"/>
    </row>
    <row r="39" spans="1:8" ht="12.75">
      <c r="A39" s="36" t="s">
        <v>47</v>
      </c>
      <c r="B39" s="36"/>
      <c r="C39" s="69"/>
      <c r="D39" s="72"/>
      <c r="E39" s="23"/>
      <c r="F39" s="23"/>
      <c r="G39" s="64"/>
      <c r="H39" s="61"/>
    </row>
    <row r="40" spans="1:8" ht="12.75">
      <c r="A40" s="36" t="s">
        <v>49</v>
      </c>
      <c r="B40" s="36"/>
      <c r="C40" s="73"/>
      <c r="D40" s="74"/>
      <c r="E40" s="35"/>
      <c r="F40" s="35"/>
      <c r="G40" s="60"/>
      <c r="H40" s="61"/>
    </row>
    <row r="41" spans="1:8" ht="13.5" thickBot="1">
      <c r="A41" s="36" t="s">
        <v>48</v>
      </c>
      <c r="B41" s="36"/>
      <c r="C41" s="68"/>
      <c r="D41" s="75"/>
      <c r="E41" s="19"/>
      <c r="F41" s="19"/>
      <c r="G41" s="60"/>
      <c r="H41" s="61"/>
    </row>
    <row r="42" spans="1:8" ht="13.5" thickTop="1">
      <c r="A42" s="18"/>
      <c r="B42" s="18"/>
      <c r="C42" s="60">
        <f>IF(C41="","",IF(AND(C41&gt;=1.529,C41&lt;=1.53),"Correct!","Try again!"))</f>
      </c>
      <c r="D42" s="60">
        <f>IF(D41="","",IF(AND(D41&gt;=0.528,D41&lt;=0.53),"Correct!","Try again!"))</f>
      </c>
      <c r="E42" s="19"/>
      <c r="F42" s="19"/>
      <c r="G42" s="60"/>
      <c r="H42" s="61"/>
    </row>
    <row r="43" spans="1:8" ht="12.75">
      <c r="A43" s="26" t="s">
        <v>110</v>
      </c>
      <c r="B43" s="26"/>
      <c r="C43" s="19"/>
      <c r="D43" s="25"/>
      <c r="E43" s="25"/>
      <c r="F43" s="25"/>
      <c r="G43" s="60"/>
      <c r="H43" s="61"/>
    </row>
    <row r="44" spans="1:8" ht="12.75">
      <c r="A44" s="22"/>
      <c r="B44" s="22"/>
      <c r="C44" s="34" t="s">
        <v>9</v>
      </c>
      <c r="D44" s="23"/>
      <c r="E44" s="23"/>
      <c r="F44" s="23"/>
      <c r="G44" s="60"/>
      <c r="H44" s="61"/>
    </row>
    <row r="45" spans="1:8" ht="12.75">
      <c r="A45" s="36" t="s">
        <v>50</v>
      </c>
      <c r="B45" s="36"/>
      <c r="C45" s="66"/>
      <c r="D45" s="23"/>
      <c r="E45" s="23"/>
      <c r="F45" s="23"/>
      <c r="G45" s="60"/>
      <c r="H45" s="61"/>
    </row>
    <row r="46" spans="1:8" ht="12.75">
      <c r="A46" s="36" t="s">
        <v>51</v>
      </c>
      <c r="B46" s="36"/>
      <c r="C46" s="67"/>
      <c r="D46" s="19"/>
      <c r="E46" s="19"/>
      <c r="F46" s="19"/>
      <c r="G46" s="64"/>
      <c r="H46" s="61"/>
    </row>
    <row r="47" spans="1:8" ht="13.5" thickBot="1">
      <c r="A47" s="36" t="s">
        <v>52</v>
      </c>
      <c r="B47" s="36"/>
      <c r="C47" s="68"/>
      <c r="D47" s="25"/>
      <c r="E47" s="25"/>
      <c r="F47" s="25"/>
      <c r="G47" s="60"/>
      <c r="H47" s="61"/>
    </row>
    <row r="48" spans="1:8" ht="13.5" thickTop="1">
      <c r="A48" s="36"/>
      <c r="B48" s="36"/>
      <c r="C48" s="60">
        <f>IF(C47="","",IF(AND(C47&gt;=2.22,C47&lt;=2.2203),"Correct!","Try again!"))</f>
      </c>
      <c r="D48" s="19"/>
      <c r="E48" s="19"/>
      <c r="F48" s="19"/>
      <c r="G48" s="60"/>
      <c r="H48" s="61"/>
    </row>
    <row r="49" spans="1:8" ht="12.75">
      <c r="A49" s="36"/>
      <c r="B49" s="36"/>
      <c r="C49" s="64"/>
      <c r="D49" s="37"/>
      <c r="E49" s="37"/>
      <c r="F49" s="37"/>
      <c r="G49" s="60"/>
      <c r="H49" s="61"/>
    </row>
    <row r="50" spans="1:8" ht="12.75">
      <c r="A50" s="38" t="s">
        <v>111</v>
      </c>
      <c r="B50" s="38"/>
      <c r="C50" s="64"/>
      <c r="D50" s="65"/>
      <c r="E50" s="65"/>
      <c r="F50" s="65"/>
      <c r="G50" s="60"/>
      <c r="H50" s="61"/>
    </row>
    <row r="51" spans="1:8" ht="12.75" customHeight="1">
      <c r="A51" s="97"/>
      <c r="B51" s="97"/>
      <c r="C51" s="97"/>
      <c r="D51" s="97"/>
      <c r="E51" s="97"/>
      <c r="F51" s="97"/>
      <c r="G51" s="97"/>
      <c r="H51" s="61"/>
    </row>
    <row r="52" spans="1:8" ht="12.75">
      <c r="A52" s="97"/>
      <c r="B52" s="97"/>
      <c r="C52" s="97"/>
      <c r="D52" s="97"/>
      <c r="E52" s="97"/>
      <c r="F52" s="97"/>
      <c r="G52" s="97"/>
      <c r="H52" s="61"/>
    </row>
    <row r="53" spans="1:8" ht="12.75">
      <c r="A53" s="97"/>
      <c r="B53" s="97"/>
      <c r="C53" s="97"/>
      <c r="D53" s="97"/>
      <c r="E53" s="97"/>
      <c r="F53" s="97"/>
      <c r="G53" s="97"/>
      <c r="H53" s="61"/>
    </row>
    <row r="54" spans="1:8" ht="12.75">
      <c r="A54" s="96"/>
      <c r="B54" s="96"/>
      <c r="C54" s="96"/>
      <c r="D54" s="96"/>
      <c r="E54" s="96"/>
      <c r="F54" s="96"/>
      <c r="G54" s="96"/>
      <c r="H54" s="61"/>
    </row>
    <row r="55" spans="1:8" ht="12.75">
      <c r="A55" s="61"/>
      <c r="B55" s="61"/>
      <c r="C55" s="61"/>
      <c r="D55" s="61"/>
      <c r="E55" s="61"/>
      <c r="F55" s="61"/>
      <c r="G55" s="62"/>
      <c r="H55" s="61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71" spans="4:6" ht="12.75">
      <c r="D71" s="28"/>
      <c r="E71" s="28"/>
      <c r="F71" s="28"/>
    </row>
  </sheetData>
  <sheetProtection password="C690" sheet="1" objects="1" scenarios="1" selectLockedCells="1"/>
  <mergeCells count="8">
    <mergeCell ref="A54:G54"/>
    <mergeCell ref="A53:G53"/>
    <mergeCell ref="A52:G52"/>
    <mergeCell ref="A51:G51"/>
    <mergeCell ref="D3:E3"/>
    <mergeCell ref="D2:E2"/>
    <mergeCell ref="D1:E1"/>
    <mergeCell ref="A5:G5"/>
  </mergeCells>
  <printOptions/>
  <pageMargins left="0.75" right="0.75" top="1" bottom="1" header="0.5" footer="0.5"/>
  <pageSetup horizontalDpi="600" verticalDpi="600" orientation="portrait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B1"/>
    </sheetView>
  </sheetViews>
  <sheetFormatPr defaultColWidth="9.140625" defaultRowHeight="12.75"/>
  <cols>
    <col min="1" max="6" width="12.7109375" style="0" customWidth="1"/>
    <col min="7" max="7" width="2.7109375" style="0" customWidth="1"/>
    <col min="8" max="29" width="12.7109375" style="0" customWidth="1"/>
  </cols>
  <sheetData>
    <row r="1" spans="1:2" ht="12.75">
      <c r="A1" s="100" t="s">
        <v>0</v>
      </c>
      <c r="B1" s="100"/>
    </row>
    <row r="3" spans="1:7" ht="12.75">
      <c r="A3" s="99" t="s">
        <v>132</v>
      </c>
      <c r="B3" s="99"/>
      <c r="C3" s="99"/>
      <c r="D3" s="99"/>
      <c r="E3" s="99"/>
      <c r="F3" s="99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6" t="s">
        <v>1</v>
      </c>
      <c r="B5" s="6"/>
      <c r="C5" s="6"/>
      <c r="D5" s="6"/>
      <c r="E5" s="6"/>
      <c r="F5" s="6"/>
      <c r="G5" s="2"/>
    </row>
    <row r="6" spans="1:7" ht="12.75">
      <c r="A6" s="2"/>
      <c r="B6" s="2"/>
      <c r="C6" s="98" t="s">
        <v>9</v>
      </c>
      <c r="D6" s="98"/>
      <c r="E6" s="98" t="s">
        <v>10</v>
      </c>
      <c r="F6" s="98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2" t="s">
        <v>2</v>
      </c>
      <c r="B8" s="2"/>
      <c r="C8" s="57">
        <v>12500</v>
      </c>
      <c r="D8" s="2" t="s">
        <v>11</v>
      </c>
      <c r="E8" s="57">
        <v>180000</v>
      </c>
      <c r="F8" s="2" t="s">
        <v>11</v>
      </c>
      <c r="G8" s="2"/>
    </row>
    <row r="9" spans="1:7" ht="12.75">
      <c r="A9" s="2" t="s">
        <v>3</v>
      </c>
      <c r="B9" s="2"/>
      <c r="C9" s="57">
        <v>1400</v>
      </c>
      <c r="D9" s="2" t="s">
        <v>12</v>
      </c>
      <c r="E9" s="57">
        <v>37000</v>
      </c>
      <c r="F9" s="2" t="s">
        <v>12</v>
      </c>
      <c r="G9" s="2"/>
    </row>
    <row r="10" spans="1:7" ht="12.75">
      <c r="A10" s="2" t="s">
        <v>4</v>
      </c>
      <c r="B10" s="2"/>
      <c r="C10" s="57">
        <v>620</v>
      </c>
      <c r="D10" s="2" t="s">
        <v>13</v>
      </c>
      <c r="E10" s="57">
        <v>12000</v>
      </c>
      <c r="F10" s="2" t="s">
        <v>13</v>
      </c>
      <c r="G10" s="2"/>
    </row>
    <row r="11" spans="1:7" ht="12.75">
      <c r="A11" s="2" t="s">
        <v>5</v>
      </c>
      <c r="B11" s="2"/>
      <c r="C11" s="57">
        <v>12500</v>
      </c>
      <c r="D11" s="2" t="s">
        <v>11</v>
      </c>
      <c r="E11" s="57">
        <v>180000</v>
      </c>
      <c r="F11" s="2" t="s">
        <v>11</v>
      </c>
      <c r="G11" s="2"/>
    </row>
    <row r="12" spans="1:7" ht="12.75">
      <c r="A12" s="2" t="s">
        <v>6</v>
      </c>
      <c r="B12" s="2"/>
      <c r="C12" s="57">
        <v>3</v>
      </c>
      <c r="D12" s="2" t="s">
        <v>14</v>
      </c>
      <c r="E12" s="57">
        <v>1</v>
      </c>
      <c r="F12" s="2" t="s">
        <v>14</v>
      </c>
      <c r="G12" s="2"/>
    </row>
    <row r="13" spans="1:7" ht="12.75">
      <c r="A13" s="2" t="s">
        <v>7</v>
      </c>
      <c r="B13" s="2"/>
      <c r="C13" s="57">
        <v>500</v>
      </c>
      <c r="D13" s="2" t="s">
        <v>15</v>
      </c>
      <c r="E13" s="57">
        <v>300</v>
      </c>
      <c r="F13" s="2" t="s">
        <v>15</v>
      </c>
      <c r="G13" s="2"/>
    </row>
    <row r="14" spans="1:7" ht="12.75">
      <c r="A14" s="2" t="s">
        <v>8</v>
      </c>
      <c r="B14" s="2"/>
      <c r="C14" s="57">
        <v>200</v>
      </c>
      <c r="D14" s="2" t="s">
        <v>16</v>
      </c>
      <c r="E14" s="57">
        <v>3750</v>
      </c>
      <c r="F14" s="2" t="s">
        <v>16</v>
      </c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6" t="s">
        <v>17</v>
      </c>
      <c r="B16" s="6"/>
      <c r="C16" s="6"/>
      <c r="D16" s="6"/>
      <c r="E16" s="6"/>
      <c r="F16" s="6"/>
      <c r="G16" s="2"/>
    </row>
    <row r="17" spans="1:7" ht="12.75">
      <c r="A17" s="2"/>
      <c r="B17" s="2"/>
      <c r="C17" s="4" t="s">
        <v>27</v>
      </c>
      <c r="D17" s="4"/>
      <c r="E17" s="4" t="s">
        <v>28</v>
      </c>
      <c r="F17" s="5"/>
      <c r="G17" s="2"/>
    </row>
    <row r="18" spans="1:7" ht="12.75">
      <c r="A18" s="2" t="s">
        <v>18</v>
      </c>
      <c r="B18" s="2"/>
      <c r="C18" s="2"/>
      <c r="D18" s="2"/>
      <c r="E18" s="2"/>
      <c r="F18" s="2"/>
      <c r="G18" s="2"/>
    </row>
    <row r="19" spans="1:7" ht="12.75">
      <c r="A19" s="2" t="s">
        <v>19</v>
      </c>
      <c r="B19" s="2"/>
      <c r="C19" s="2" t="s">
        <v>29</v>
      </c>
      <c r="D19" s="2"/>
      <c r="E19" s="58">
        <v>2304</v>
      </c>
      <c r="F19" s="2"/>
      <c r="G19" s="2"/>
    </row>
    <row r="20" spans="1:7" ht="12.75">
      <c r="A20" s="2" t="s">
        <v>20</v>
      </c>
      <c r="B20" s="2"/>
      <c r="C20" s="2" t="s">
        <v>30</v>
      </c>
      <c r="D20" s="2"/>
      <c r="E20" s="57">
        <v>6941</v>
      </c>
      <c r="F20" s="2"/>
      <c r="G20" s="2"/>
    </row>
    <row r="21" spans="1:7" ht="12.75">
      <c r="A21" s="2" t="s">
        <v>22</v>
      </c>
      <c r="B21" s="2"/>
      <c r="C21" s="2" t="s">
        <v>16</v>
      </c>
      <c r="D21" s="2"/>
      <c r="E21" s="57">
        <v>1422</v>
      </c>
      <c r="F21" s="2"/>
      <c r="G21" s="2"/>
    </row>
    <row r="22" spans="1:7" ht="12.75">
      <c r="A22" s="2" t="s">
        <v>23</v>
      </c>
      <c r="B22" s="2"/>
      <c r="C22" s="2"/>
      <c r="D22" s="2"/>
      <c r="E22" s="57"/>
      <c r="F22" s="2"/>
      <c r="G22" s="2"/>
    </row>
    <row r="23" spans="1:7" ht="12.75">
      <c r="A23" s="2" t="s">
        <v>24</v>
      </c>
      <c r="B23" s="2"/>
      <c r="C23" s="2" t="s">
        <v>31</v>
      </c>
      <c r="D23" s="2"/>
      <c r="E23" s="58">
        <v>77000</v>
      </c>
      <c r="F23" s="2"/>
      <c r="G23" s="2"/>
    </row>
    <row r="24" spans="1:7" ht="12.75">
      <c r="A24" s="2" t="s">
        <v>25</v>
      </c>
      <c r="B24" s="2"/>
      <c r="C24" s="2" t="s">
        <v>32</v>
      </c>
      <c r="D24" s="2"/>
      <c r="E24" s="57">
        <v>6525</v>
      </c>
      <c r="F24" s="2"/>
      <c r="G24" s="2"/>
    </row>
    <row r="25" spans="1:7" ht="12.75">
      <c r="A25" s="2" t="s">
        <v>26</v>
      </c>
      <c r="B25" s="2"/>
      <c r="C25" s="2" t="s">
        <v>133</v>
      </c>
      <c r="D25" s="2"/>
      <c r="E25" s="57">
        <v>20000</v>
      </c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7" t="s">
        <v>34</v>
      </c>
      <c r="B27" s="8"/>
      <c r="C27" s="2"/>
      <c r="D27" s="2"/>
      <c r="E27" s="2"/>
      <c r="F27" s="2"/>
      <c r="G27" s="2"/>
    </row>
    <row r="28" spans="1:7" ht="12.75">
      <c r="A28" s="8" t="s">
        <v>35</v>
      </c>
      <c r="B28" s="9"/>
      <c r="C28" s="59">
        <v>2.22</v>
      </c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</sheetData>
  <sheetProtection password="C150" sheet="1" objects="1" scenarios="1" selectLockedCells="1" selectUnlockedCells="1"/>
  <mergeCells count="4">
    <mergeCell ref="C6:D6"/>
    <mergeCell ref="E6:F6"/>
    <mergeCell ref="A3:F3"/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workbookViewId="0" topLeftCell="A1">
      <selection activeCell="D1" sqref="D1:E1"/>
    </sheetView>
  </sheetViews>
  <sheetFormatPr defaultColWidth="9.140625" defaultRowHeight="12.75"/>
  <cols>
    <col min="1" max="8" width="12.7109375" style="10" customWidth="1"/>
    <col min="9" max="9" width="2.7109375" style="0" customWidth="1"/>
    <col min="10" max="23" width="12.7109375" style="0" customWidth="1"/>
  </cols>
  <sheetData>
    <row r="1" spans="3:9" ht="12.75">
      <c r="C1" s="11" t="s">
        <v>36</v>
      </c>
      <c r="D1" s="70"/>
      <c r="E1" s="70"/>
      <c r="I1" s="12"/>
    </row>
    <row r="2" spans="3:9" ht="12.75">
      <c r="C2" s="11" t="s">
        <v>37</v>
      </c>
      <c r="D2" s="70"/>
      <c r="E2" s="70"/>
      <c r="I2" s="12"/>
    </row>
    <row r="3" spans="3:9" ht="12.75">
      <c r="C3" s="13"/>
      <c r="D3" s="95" t="s">
        <v>54</v>
      </c>
      <c r="E3" s="95"/>
      <c r="I3" s="14"/>
    </row>
    <row r="4" ht="12.75"/>
    <row r="5" spans="1:9" ht="12.75">
      <c r="A5" s="99" t="s">
        <v>134</v>
      </c>
      <c r="B5" s="99"/>
      <c r="C5" s="99"/>
      <c r="D5" s="99"/>
      <c r="E5" s="99"/>
      <c r="F5" s="99"/>
      <c r="G5" s="99"/>
      <c r="H5" s="99"/>
      <c r="I5" s="2"/>
    </row>
    <row r="6" spans="1:9" ht="12.75">
      <c r="A6" s="15" t="s">
        <v>109</v>
      </c>
      <c r="B6" s="15"/>
      <c r="C6" s="15"/>
      <c r="D6" s="17"/>
      <c r="E6" s="17"/>
      <c r="F6" s="17"/>
      <c r="G6" s="17"/>
      <c r="H6" s="16"/>
      <c r="I6" s="2"/>
    </row>
    <row r="7" spans="1:9" ht="12.75">
      <c r="A7" s="41" t="s">
        <v>102</v>
      </c>
      <c r="B7" s="41"/>
      <c r="C7" s="41"/>
      <c r="D7" s="132"/>
      <c r="E7" s="46"/>
      <c r="F7" s="45"/>
      <c r="G7" s="45"/>
      <c r="H7" s="24"/>
      <c r="I7" s="2"/>
    </row>
    <row r="8" spans="1:9" ht="12.75">
      <c r="A8" s="42" t="s">
        <v>103</v>
      </c>
      <c r="B8" s="42"/>
      <c r="C8" s="42"/>
      <c r="D8" s="132"/>
      <c r="E8" s="46"/>
      <c r="F8" s="45"/>
      <c r="G8" s="45"/>
      <c r="H8" s="24"/>
      <c r="I8" s="2"/>
    </row>
    <row r="9" spans="1:9" ht="12.75">
      <c r="A9" s="42" t="s">
        <v>104</v>
      </c>
      <c r="B9" s="42"/>
      <c r="C9" s="42"/>
      <c r="D9" s="133"/>
      <c r="E9" s="47"/>
      <c r="F9" s="45"/>
      <c r="G9" s="45"/>
      <c r="H9" s="24"/>
      <c r="I9" s="2"/>
    </row>
    <row r="10" spans="1:9" ht="12.75">
      <c r="A10" s="43"/>
      <c r="B10" s="43"/>
      <c r="C10" s="43"/>
      <c r="D10" s="60">
        <f>IF(D9="","",IF(AND(D9&gt;=269.216,D9&lt;=269.22),"Correct!","Try again!"))</f>
      </c>
      <c r="E10" s="44"/>
      <c r="F10" s="45"/>
      <c r="G10" s="45"/>
      <c r="H10" s="24"/>
      <c r="I10" s="2"/>
    </row>
    <row r="11" spans="1:9" ht="12.75">
      <c r="A11" s="38" t="s">
        <v>129</v>
      </c>
      <c r="B11" s="38"/>
      <c r="C11" s="38"/>
      <c r="D11" s="32"/>
      <c r="E11" s="32" t="s">
        <v>105</v>
      </c>
      <c r="F11" s="24"/>
      <c r="G11" s="24"/>
      <c r="H11" s="16"/>
      <c r="I11" s="2"/>
    </row>
    <row r="12" spans="1:9" ht="12.75">
      <c r="A12" s="31" t="s">
        <v>130</v>
      </c>
      <c r="B12" s="31"/>
      <c r="C12" s="31"/>
      <c r="D12" s="34" t="s">
        <v>85</v>
      </c>
      <c r="E12" s="34" t="s">
        <v>106</v>
      </c>
      <c r="F12" s="24"/>
      <c r="G12" s="24"/>
      <c r="H12" s="16"/>
      <c r="I12" s="2"/>
    </row>
    <row r="13" spans="1:9" ht="12.75">
      <c r="A13" s="18" t="s">
        <v>68</v>
      </c>
      <c r="B13" s="18"/>
      <c r="C13" s="18"/>
      <c r="D13" s="77"/>
      <c r="E13" s="77"/>
      <c r="F13" s="24"/>
      <c r="G13" s="24"/>
      <c r="H13" s="24"/>
      <c r="I13" s="2"/>
    </row>
    <row r="14" spans="1:9" ht="12.75">
      <c r="A14" s="42" t="s">
        <v>104</v>
      </c>
      <c r="B14" s="42"/>
      <c r="C14" s="42"/>
      <c r="D14" s="102"/>
      <c r="E14" s="102"/>
      <c r="F14" s="24"/>
      <c r="G14" s="24"/>
      <c r="H14" s="24"/>
      <c r="I14" s="2"/>
    </row>
    <row r="15" spans="1:9" ht="12.75">
      <c r="A15" s="18" t="s">
        <v>107</v>
      </c>
      <c r="B15" s="18"/>
      <c r="C15" s="18"/>
      <c r="D15" s="131"/>
      <c r="E15" s="131"/>
      <c r="F15" s="24"/>
      <c r="G15" s="24"/>
      <c r="H15" s="24"/>
      <c r="I15" s="2"/>
    </row>
    <row r="16" spans="1:9" ht="13.5" thickBot="1">
      <c r="A16" s="18" t="s">
        <v>108</v>
      </c>
      <c r="B16" s="18"/>
      <c r="C16" s="18"/>
      <c r="D16" s="104"/>
      <c r="E16" s="104"/>
      <c r="F16" s="24"/>
      <c r="G16" s="24"/>
      <c r="H16" s="24"/>
      <c r="I16" s="2"/>
    </row>
    <row r="17" spans="1:9" ht="13.5" thickTop="1">
      <c r="A17" s="17"/>
      <c r="B17" s="17"/>
      <c r="C17" s="17"/>
      <c r="D17" s="60">
        <f>IF(D16="","",IF(AND(D16&gt;=46.05,D16&lt;=46.0503),"Correct!","Try again!"))</f>
      </c>
      <c r="E17" s="60">
        <f>IF(E16="","",IF(AND(E16&gt;=56.67,E16&lt;=56.682),"Correct!","Try again!"))</f>
      </c>
      <c r="F17" s="24"/>
      <c r="G17" s="24"/>
      <c r="H17" s="24"/>
      <c r="I17" s="2"/>
    </row>
    <row r="18" spans="1:9" ht="13.5" thickBot="1">
      <c r="A18" s="51"/>
      <c r="B18" s="51"/>
      <c r="C18" s="51"/>
      <c r="D18" s="52"/>
      <c r="E18" s="52"/>
      <c r="F18" s="53">
        <f>IF(E18="","",IF(E18=0.05,"«- Correct!","«- Try again!"))</f>
      </c>
      <c r="G18" s="53">
        <f>IF(F18="","",IF(F18=0.05,"«- Correct!","«- Try again!"))</f>
      </c>
      <c r="H18" s="54"/>
      <c r="I18" s="2"/>
    </row>
    <row r="19" spans="1:9" ht="12.75">
      <c r="A19" s="20" t="s">
        <v>96</v>
      </c>
      <c r="B19" s="20"/>
      <c r="C19" s="20"/>
      <c r="D19" s="21"/>
      <c r="E19" s="22"/>
      <c r="F19" s="22"/>
      <c r="G19" s="22"/>
      <c r="H19" s="29"/>
      <c r="I19" s="2"/>
    </row>
    <row r="20" spans="1:9" ht="12.75">
      <c r="A20" s="33"/>
      <c r="B20" s="33"/>
      <c r="C20" s="33"/>
      <c r="D20" s="32"/>
      <c r="E20" s="32" t="s">
        <v>105</v>
      </c>
      <c r="F20" s="29"/>
      <c r="G20" s="23"/>
      <c r="H20" s="29"/>
      <c r="I20" s="2"/>
    </row>
    <row r="21" spans="1:9" ht="12.75">
      <c r="A21" s="31" t="s">
        <v>112</v>
      </c>
      <c r="B21" s="31"/>
      <c r="C21" s="31"/>
      <c r="D21" s="34" t="s">
        <v>85</v>
      </c>
      <c r="E21" s="34" t="s">
        <v>106</v>
      </c>
      <c r="F21" s="29"/>
      <c r="G21" s="35"/>
      <c r="H21" s="24"/>
      <c r="I21" s="2"/>
    </row>
    <row r="22" spans="1:9" ht="12.75">
      <c r="A22" s="18" t="s">
        <v>113</v>
      </c>
      <c r="B22" s="18"/>
      <c r="C22" s="18"/>
      <c r="D22" s="102"/>
      <c r="E22" s="102"/>
      <c r="F22" s="29"/>
      <c r="G22" s="19"/>
      <c r="H22" s="24"/>
      <c r="I22" s="2"/>
    </row>
    <row r="23" spans="1:9" ht="12.75">
      <c r="A23" s="42" t="s">
        <v>114</v>
      </c>
      <c r="B23" s="42"/>
      <c r="C23" s="42"/>
      <c r="D23" s="103"/>
      <c r="E23" s="103"/>
      <c r="F23" s="29"/>
      <c r="G23" s="19"/>
      <c r="H23" s="24"/>
      <c r="I23" s="2"/>
    </row>
    <row r="24" spans="1:9" ht="13.5" thickBot="1">
      <c r="A24" s="18" t="s">
        <v>117</v>
      </c>
      <c r="B24" s="18"/>
      <c r="C24" s="18"/>
      <c r="D24" s="104"/>
      <c r="E24" s="104"/>
      <c r="F24" s="29"/>
      <c r="G24" s="19"/>
      <c r="H24" s="24"/>
      <c r="I24" s="2"/>
    </row>
    <row r="25" spans="1:9" ht="13.5" thickTop="1">
      <c r="A25" s="17"/>
      <c r="B25" s="17"/>
      <c r="C25" s="17"/>
      <c r="D25" s="60">
        <f>IF(D24="","",IF(AND(D24&gt;=71.05,D24&lt;=71.0503),"Correct!","Try again!"))</f>
      </c>
      <c r="E25" s="60">
        <f>IF(E24="","",IF(AND(E24&gt;=88.67,E24&lt;=88.682),"Correct!","Try again!"))</f>
      </c>
      <c r="F25" s="29"/>
      <c r="G25" s="19"/>
      <c r="H25" s="24"/>
      <c r="I25" s="2"/>
    </row>
    <row r="26" spans="1:9" ht="13.5" thickBot="1">
      <c r="A26" s="54"/>
      <c r="B26" s="54"/>
      <c r="C26" s="54"/>
      <c r="D26" s="54"/>
      <c r="E26" s="54"/>
      <c r="F26" s="54"/>
      <c r="G26" s="52"/>
      <c r="H26" s="53"/>
      <c r="I26" s="2"/>
    </row>
    <row r="27" spans="1:9" ht="12.75">
      <c r="A27" s="20" t="s">
        <v>110</v>
      </c>
      <c r="B27" s="20"/>
      <c r="C27" s="20"/>
      <c r="D27" s="21"/>
      <c r="E27" s="22"/>
      <c r="F27" s="29"/>
      <c r="G27" s="19"/>
      <c r="H27" s="24"/>
      <c r="I27" s="2"/>
    </row>
    <row r="28" spans="1:9" ht="12.75">
      <c r="A28" s="33"/>
      <c r="B28" s="33"/>
      <c r="C28" s="33"/>
      <c r="D28" s="32"/>
      <c r="E28" s="32" t="s">
        <v>105</v>
      </c>
      <c r="F28" s="29"/>
      <c r="G28" s="19"/>
      <c r="H28" s="24"/>
      <c r="I28" s="2"/>
    </row>
    <row r="29" spans="1:9" ht="12.75">
      <c r="A29" s="31" t="s">
        <v>115</v>
      </c>
      <c r="B29" s="31"/>
      <c r="C29" s="31"/>
      <c r="D29" s="34" t="s">
        <v>85</v>
      </c>
      <c r="E29" s="34" t="s">
        <v>106</v>
      </c>
      <c r="F29" s="29"/>
      <c r="G29" s="19"/>
      <c r="H29" s="24"/>
      <c r="I29" s="2"/>
    </row>
    <row r="30" spans="1:9" ht="12.75">
      <c r="A30" s="18" t="s">
        <v>116</v>
      </c>
      <c r="B30" s="18"/>
      <c r="C30" s="18"/>
      <c r="D30" s="128"/>
      <c r="E30" s="128"/>
      <c r="F30" s="29"/>
      <c r="G30" s="19"/>
      <c r="H30" s="24"/>
      <c r="I30" s="2"/>
    </row>
    <row r="31" spans="1:9" ht="12.75">
      <c r="A31" s="42" t="s">
        <v>117</v>
      </c>
      <c r="B31" s="42"/>
      <c r="C31" s="42"/>
      <c r="D31" s="129"/>
      <c r="E31" s="129"/>
      <c r="F31" s="29"/>
      <c r="G31" s="19"/>
      <c r="H31" s="24"/>
      <c r="I31" s="2"/>
    </row>
    <row r="32" spans="1:9" ht="13.5" thickBot="1">
      <c r="A32" s="18" t="s">
        <v>118</v>
      </c>
      <c r="B32" s="18"/>
      <c r="C32" s="18"/>
      <c r="D32" s="130"/>
      <c r="E32" s="130"/>
      <c r="F32" s="29"/>
      <c r="G32" s="19"/>
      <c r="H32" s="24"/>
      <c r="I32" s="2"/>
    </row>
    <row r="33" spans="1:9" ht="13.5" thickTop="1">
      <c r="A33" s="17"/>
      <c r="B33" s="17"/>
      <c r="C33" s="17"/>
      <c r="D33" s="60">
        <f>IF(D32="","",IF(AND(D32&gt;=-6.0503,D32&lt;=-6.05),"Correct!","Try again!"))</f>
      </c>
      <c r="E33" s="60">
        <f>IF(E32="","",IF(AND(E32&gt;=111.32,E32&lt;=111.323),"Correct!","Try again!"))</f>
      </c>
      <c r="F33" s="29"/>
      <c r="G33" s="19"/>
      <c r="H33" s="24"/>
      <c r="I33" s="2"/>
    </row>
    <row r="34" spans="1:9" ht="12.75">
      <c r="A34" s="38" t="s">
        <v>119</v>
      </c>
      <c r="B34" s="38"/>
      <c r="C34" s="38"/>
      <c r="D34" s="29"/>
      <c r="E34" s="27"/>
      <c r="F34" s="27"/>
      <c r="G34" s="27"/>
      <c r="H34" s="24"/>
      <c r="I34" s="2"/>
    </row>
    <row r="35" spans="1:9" ht="12.75">
      <c r="A35" s="97"/>
      <c r="B35" s="97"/>
      <c r="C35" s="97"/>
      <c r="D35" s="97"/>
      <c r="E35" s="97"/>
      <c r="F35" s="97"/>
      <c r="G35" s="97"/>
      <c r="H35" s="97"/>
      <c r="I35" s="2"/>
    </row>
    <row r="36" spans="1:9" ht="12.75">
      <c r="A36" s="97"/>
      <c r="B36" s="97"/>
      <c r="C36" s="97"/>
      <c r="D36" s="97"/>
      <c r="E36" s="97"/>
      <c r="F36" s="97"/>
      <c r="G36" s="97"/>
      <c r="H36" s="97"/>
      <c r="I36" s="2"/>
    </row>
    <row r="37" spans="1:9" ht="12.75">
      <c r="A37" s="97"/>
      <c r="B37" s="97"/>
      <c r="C37" s="97"/>
      <c r="D37" s="97"/>
      <c r="E37" s="97"/>
      <c r="F37" s="97"/>
      <c r="G37" s="97"/>
      <c r="H37" s="97"/>
      <c r="I37" s="2"/>
    </row>
    <row r="38" spans="1:9" ht="12.75">
      <c r="A38" s="96"/>
      <c r="B38" s="96"/>
      <c r="C38" s="96"/>
      <c r="D38" s="96"/>
      <c r="E38" s="96"/>
      <c r="F38" s="96"/>
      <c r="G38" s="96"/>
      <c r="H38" s="96"/>
      <c r="I38" s="2"/>
    </row>
    <row r="39" spans="1:9" ht="13.5" thickBot="1">
      <c r="A39" s="51"/>
      <c r="B39" s="51"/>
      <c r="C39" s="51"/>
      <c r="D39" s="53"/>
      <c r="E39" s="53"/>
      <c r="F39" s="54"/>
      <c r="G39" s="52"/>
      <c r="H39" s="53"/>
      <c r="I39" s="2"/>
    </row>
    <row r="40" spans="1:9" ht="12.75">
      <c r="A40" s="20" t="s">
        <v>120</v>
      </c>
      <c r="B40" s="20"/>
      <c r="C40" s="20"/>
      <c r="D40" s="32" t="s">
        <v>57</v>
      </c>
      <c r="E40" s="32"/>
      <c r="F40" s="30"/>
      <c r="G40" s="48" t="s">
        <v>40</v>
      </c>
      <c r="H40" s="24"/>
      <c r="I40" s="2"/>
    </row>
    <row r="41" spans="1:9" ht="12.75">
      <c r="A41" s="29"/>
      <c r="B41" s="29"/>
      <c r="C41" s="29"/>
      <c r="D41" s="34" t="s">
        <v>28</v>
      </c>
      <c r="E41" s="34" t="s">
        <v>31</v>
      </c>
      <c r="F41" s="4" t="s">
        <v>27</v>
      </c>
      <c r="G41" s="49" t="s">
        <v>27</v>
      </c>
      <c r="H41" s="24"/>
      <c r="I41" s="2"/>
    </row>
    <row r="42" spans="1:9" ht="12.75">
      <c r="A42" s="29" t="s">
        <v>121</v>
      </c>
      <c r="B42" s="29"/>
      <c r="C42" s="29"/>
      <c r="D42" s="117"/>
      <c r="E42" s="118"/>
      <c r="F42" s="119"/>
      <c r="G42" s="120"/>
      <c r="H42" s="24">
        <f>IF(G42="","",IF(G42=115,"«- Correct!","«- Try again!"))</f>
      </c>
      <c r="I42" s="2"/>
    </row>
    <row r="43" spans="1:9" ht="12.75">
      <c r="A43" s="29" t="s">
        <v>60</v>
      </c>
      <c r="B43" s="29"/>
      <c r="C43" s="29"/>
      <c r="D43" s="121"/>
      <c r="E43" s="122"/>
      <c r="F43" s="123"/>
      <c r="G43" s="120"/>
      <c r="H43" s="24">
        <f>IF(G43="","",IF(G43=4.1,"«- Correct!","«- Try again!"))</f>
      </c>
      <c r="I43" s="2"/>
    </row>
    <row r="44" spans="1:9" ht="12.75">
      <c r="A44" s="29" t="s">
        <v>61</v>
      </c>
      <c r="B44" s="29"/>
      <c r="C44" s="29"/>
      <c r="D44" s="121"/>
      <c r="E44" s="122"/>
      <c r="F44" s="123"/>
      <c r="G44" s="120"/>
      <c r="H44" s="24">
        <f>IF(G44="","",IF(G44=42,"«- Correct!","«- Try again!"))</f>
      </c>
      <c r="I44" s="2"/>
    </row>
    <row r="45" spans="1:9" ht="12.75">
      <c r="A45" s="29" t="s">
        <v>65</v>
      </c>
      <c r="B45" s="29"/>
      <c r="C45" s="29"/>
      <c r="D45" s="121"/>
      <c r="E45" s="122"/>
      <c r="F45" s="123"/>
      <c r="G45" s="120"/>
      <c r="H45" s="24">
        <f>IF(G45="","",IF(G45=78,"«- Correct!","«- Try again!"))</f>
      </c>
      <c r="I45" s="2"/>
    </row>
    <row r="46" spans="1:9" ht="12.75">
      <c r="A46" s="29" t="s">
        <v>66</v>
      </c>
      <c r="B46" s="29"/>
      <c r="C46" s="29"/>
      <c r="D46" s="121"/>
      <c r="E46" s="122"/>
      <c r="F46" s="123"/>
      <c r="G46" s="120"/>
      <c r="H46" s="24">
        <f>IF(G46="","",IF(G46=40,"«- Correct!","«- Try again!"))</f>
      </c>
      <c r="I46" s="2"/>
    </row>
    <row r="47" spans="1:9" ht="12.75">
      <c r="A47" s="29" t="s">
        <v>67</v>
      </c>
      <c r="B47" s="29"/>
      <c r="C47" s="29"/>
      <c r="D47" s="121"/>
      <c r="E47" s="122"/>
      <c r="F47" s="123"/>
      <c r="G47" s="120"/>
      <c r="H47" s="24">
        <f>IF(G47="","",IF(G47=2.1,"«- Correct!","«- Try again!"))</f>
      </c>
      <c r="I47" s="2"/>
    </row>
    <row r="48" spans="1:9" ht="12.75">
      <c r="A48" s="29" t="s">
        <v>71</v>
      </c>
      <c r="B48" s="29"/>
      <c r="C48" s="29"/>
      <c r="D48" s="121"/>
      <c r="E48" s="122"/>
      <c r="F48" s="123"/>
      <c r="G48" s="120"/>
      <c r="H48" s="24">
        <f>IF(G48="","",IF(G48=1000,"«- Correct!","«- Try again!"))</f>
      </c>
      <c r="I48" s="2"/>
    </row>
    <row r="49" spans="1:9" ht="12.75">
      <c r="A49" s="29" t="s">
        <v>72</v>
      </c>
      <c r="B49" s="29"/>
      <c r="C49" s="29"/>
      <c r="D49" s="121"/>
      <c r="E49" s="122"/>
      <c r="F49" s="123"/>
      <c r="G49" s="120"/>
      <c r="H49" s="24">
        <f>IF(G49="","",IF(G49=6,"«- Correct!","«- Try again!"))</f>
      </c>
      <c r="I49" s="2"/>
    </row>
    <row r="50" spans="1:9" ht="12.75">
      <c r="A50" s="29" t="s">
        <v>122</v>
      </c>
      <c r="B50" s="29"/>
      <c r="C50" s="29"/>
      <c r="D50" s="124"/>
      <c r="E50" s="125"/>
      <c r="F50" s="126"/>
      <c r="G50" s="127"/>
      <c r="H50" s="24">
        <f>IF(G50="","",IF(G50=0.2,"«- Correct!","«- Try again!"))</f>
      </c>
      <c r="I50" s="2"/>
    </row>
    <row r="51" spans="1:9" ht="12.75">
      <c r="A51" s="29"/>
      <c r="B51" s="29"/>
      <c r="C51" s="29"/>
      <c r="D51" s="29"/>
      <c r="E51" s="29"/>
      <c r="F51" s="29"/>
      <c r="G51" s="19"/>
      <c r="H51" s="24"/>
      <c r="I51" s="2"/>
    </row>
    <row r="52" spans="1:9" ht="12.75">
      <c r="A52" s="29"/>
      <c r="B52" s="29"/>
      <c r="C52" s="29"/>
      <c r="D52" s="33"/>
      <c r="E52" s="33"/>
      <c r="F52" s="33"/>
      <c r="G52" s="19"/>
      <c r="H52" s="24"/>
      <c r="I52" s="2"/>
    </row>
    <row r="53" spans="1:9" ht="12.75">
      <c r="A53" s="29"/>
      <c r="B53" s="29"/>
      <c r="C53" s="29"/>
      <c r="D53" s="50" t="s">
        <v>85</v>
      </c>
      <c r="E53" s="50" t="s">
        <v>86</v>
      </c>
      <c r="F53" s="33"/>
      <c r="G53" s="19"/>
      <c r="H53" s="24"/>
      <c r="I53" s="2"/>
    </row>
    <row r="54" spans="1:9" ht="12.75">
      <c r="A54" s="29" t="s">
        <v>121</v>
      </c>
      <c r="B54" s="29"/>
      <c r="C54" s="29"/>
      <c r="D54" s="105"/>
      <c r="E54" s="106"/>
      <c r="F54" s="29"/>
      <c r="G54" s="19"/>
      <c r="H54" s="24"/>
      <c r="I54" s="2"/>
    </row>
    <row r="55" spans="1:9" ht="12.75">
      <c r="A55" s="29" t="s">
        <v>60</v>
      </c>
      <c r="B55" s="29"/>
      <c r="C55" s="29"/>
      <c r="D55" s="107"/>
      <c r="E55" s="108"/>
      <c r="F55" s="29"/>
      <c r="G55" s="19"/>
      <c r="H55" s="24"/>
      <c r="I55" s="2"/>
    </row>
    <row r="56" spans="1:9" ht="12.75">
      <c r="A56" s="29" t="s">
        <v>61</v>
      </c>
      <c r="B56" s="29"/>
      <c r="C56" s="29"/>
      <c r="D56" s="107"/>
      <c r="E56" s="108"/>
      <c r="F56" s="29"/>
      <c r="G56" s="19"/>
      <c r="H56" s="24"/>
      <c r="I56" s="2"/>
    </row>
    <row r="57" spans="1:9" ht="12.75">
      <c r="A57" s="29" t="s">
        <v>65</v>
      </c>
      <c r="B57" s="29"/>
      <c r="C57" s="29"/>
      <c r="D57" s="107"/>
      <c r="E57" s="108"/>
      <c r="F57" s="29"/>
      <c r="G57" s="19"/>
      <c r="H57" s="24"/>
      <c r="I57" s="2"/>
    </row>
    <row r="58" spans="1:9" ht="12.75">
      <c r="A58" s="29" t="s">
        <v>66</v>
      </c>
      <c r="B58" s="29"/>
      <c r="C58" s="29"/>
      <c r="D58" s="107"/>
      <c r="E58" s="108"/>
      <c r="F58" s="29"/>
      <c r="G58" s="19"/>
      <c r="H58" s="24"/>
      <c r="I58" s="2"/>
    </row>
    <row r="59" spans="1:9" ht="12.75">
      <c r="A59" s="29" t="s">
        <v>67</v>
      </c>
      <c r="B59" s="29"/>
      <c r="C59" s="29"/>
      <c r="D59" s="107"/>
      <c r="E59" s="108"/>
      <c r="F59" s="29"/>
      <c r="G59" s="19"/>
      <c r="H59" s="24"/>
      <c r="I59" s="2"/>
    </row>
    <row r="60" spans="1:9" ht="12.75">
      <c r="A60" s="29" t="s">
        <v>71</v>
      </c>
      <c r="B60" s="29"/>
      <c r="C60" s="29"/>
      <c r="D60" s="107"/>
      <c r="E60" s="108"/>
      <c r="F60" s="29"/>
      <c r="G60" s="19"/>
      <c r="H60" s="24"/>
      <c r="I60" s="2"/>
    </row>
    <row r="61" spans="1:9" ht="12.75">
      <c r="A61" s="29" t="s">
        <v>72</v>
      </c>
      <c r="B61" s="29"/>
      <c r="C61" s="29"/>
      <c r="D61" s="107"/>
      <c r="E61" s="108"/>
      <c r="F61" s="29"/>
      <c r="G61" s="19"/>
      <c r="H61" s="24"/>
      <c r="I61" s="2"/>
    </row>
    <row r="62" spans="1:9" ht="12.75">
      <c r="A62" s="29" t="s">
        <v>122</v>
      </c>
      <c r="B62" s="29"/>
      <c r="C62" s="29"/>
      <c r="D62" s="109"/>
      <c r="E62" s="110"/>
      <c r="F62" s="29"/>
      <c r="G62" s="19"/>
      <c r="H62" s="24"/>
      <c r="I62" s="2"/>
    </row>
    <row r="63" spans="1:9" ht="12.75">
      <c r="A63" s="29" t="s">
        <v>102</v>
      </c>
      <c r="B63" s="29"/>
      <c r="C63" s="29"/>
      <c r="D63" s="105"/>
      <c r="E63" s="105"/>
      <c r="F63" s="29"/>
      <c r="G63" s="19"/>
      <c r="H63" s="24"/>
      <c r="I63" s="2"/>
    </row>
    <row r="64" spans="1:9" ht="12.75">
      <c r="A64" s="29" t="s">
        <v>79</v>
      </c>
      <c r="B64" s="29"/>
      <c r="C64" s="29"/>
      <c r="D64" s="109"/>
      <c r="E64" s="111"/>
      <c r="F64" s="29"/>
      <c r="G64" s="19"/>
      <c r="H64" s="24"/>
      <c r="I64" s="2"/>
    </row>
    <row r="65" spans="1:9" ht="12.75">
      <c r="A65" s="29" t="s">
        <v>123</v>
      </c>
      <c r="B65" s="29"/>
      <c r="C65" s="29"/>
      <c r="D65" s="105"/>
      <c r="E65" s="112"/>
      <c r="F65" s="29"/>
      <c r="G65" s="19"/>
      <c r="H65" s="24"/>
      <c r="I65" s="2"/>
    </row>
    <row r="66" spans="1:9" ht="12.75">
      <c r="A66" s="29" t="s">
        <v>124</v>
      </c>
      <c r="B66" s="29"/>
      <c r="C66" s="29"/>
      <c r="D66" s="113"/>
      <c r="E66" s="114"/>
      <c r="F66" s="29"/>
      <c r="G66" s="19"/>
      <c r="H66" s="24"/>
      <c r="I66" s="2"/>
    </row>
    <row r="67" spans="1:9" ht="13.5" thickBot="1">
      <c r="A67" s="29" t="s">
        <v>117</v>
      </c>
      <c r="B67" s="29"/>
      <c r="C67" s="29"/>
      <c r="D67" s="115"/>
      <c r="E67" s="116"/>
      <c r="F67" s="29"/>
      <c r="G67" s="19"/>
      <c r="H67" s="24"/>
      <c r="I67" s="2"/>
    </row>
    <row r="68" spans="1:9" ht="13.5" thickTop="1">
      <c r="A68" s="29"/>
      <c r="B68" s="29"/>
      <c r="C68" s="29"/>
      <c r="D68" s="60">
        <f>IF(D67="","",IF(AND(D67&gt;=58.455,D67&lt;=58.46),"Correct!","Try again!"))</f>
      </c>
      <c r="E68" s="60">
        <f>IF(E67="","",IF(AND(E67&gt;=113.867,E67&lt;=113.87),"Correct!","Try again!"))</f>
      </c>
      <c r="F68" s="29"/>
      <c r="G68" s="19"/>
      <c r="H68" s="24"/>
      <c r="I68" s="2"/>
    </row>
    <row r="69" spans="1:9" ht="13.5" thickBot="1">
      <c r="A69" s="54"/>
      <c r="B69" s="54"/>
      <c r="C69" s="54"/>
      <c r="D69" s="54"/>
      <c r="E69" s="54"/>
      <c r="F69" s="54"/>
      <c r="G69" s="52"/>
      <c r="H69" s="53"/>
      <c r="I69" s="2"/>
    </row>
    <row r="70" spans="1:9" ht="12.75">
      <c r="A70" s="20" t="s">
        <v>125</v>
      </c>
      <c r="B70" s="20"/>
      <c r="C70" s="20"/>
      <c r="D70" s="21"/>
      <c r="E70" s="22"/>
      <c r="F70" s="29"/>
      <c r="G70" s="19"/>
      <c r="H70" s="24"/>
      <c r="I70" s="2"/>
    </row>
    <row r="71" spans="1:9" ht="12.75">
      <c r="A71" s="33"/>
      <c r="B71" s="33"/>
      <c r="C71" s="33"/>
      <c r="D71" s="32"/>
      <c r="E71" s="32" t="s">
        <v>105</v>
      </c>
      <c r="F71" s="29"/>
      <c r="G71" s="19"/>
      <c r="H71" s="24"/>
      <c r="I71" s="2"/>
    </row>
    <row r="72" spans="1:9" ht="12.75">
      <c r="A72" s="31" t="s">
        <v>131</v>
      </c>
      <c r="B72" s="31"/>
      <c r="C72" s="31"/>
      <c r="D72" s="34" t="s">
        <v>85</v>
      </c>
      <c r="E72" s="34" t="s">
        <v>106</v>
      </c>
      <c r="F72" s="29"/>
      <c r="G72" s="19"/>
      <c r="H72" s="24"/>
      <c r="I72" s="2"/>
    </row>
    <row r="73" spans="1:9" ht="12.75">
      <c r="A73" s="18" t="s">
        <v>116</v>
      </c>
      <c r="B73" s="18"/>
      <c r="C73" s="18"/>
      <c r="D73" s="102"/>
      <c r="E73" s="102"/>
      <c r="F73" s="29"/>
      <c r="G73" s="19"/>
      <c r="H73" s="24"/>
      <c r="I73" s="2"/>
    </row>
    <row r="74" spans="1:9" ht="12.75">
      <c r="A74" s="42" t="s">
        <v>117</v>
      </c>
      <c r="B74" s="42"/>
      <c r="C74" s="42"/>
      <c r="D74" s="103"/>
      <c r="E74" s="103"/>
      <c r="F74" s="29"/>
      <c r="G74" s="19"/>
      <c r="H74" s="24"/>
      <c r="I74" s="2"/>
    </row>
    <row r="75" spans="1:9" ht="13.5" thickBot="1">
      <c r="A75" s="18" t="s">
        <v>118</v>
      </c>
      <c r="B75" s="18"/>
      <c r="C75" s="18"/>
      <c r="D75" s="104"/>
      <c r="E75" s="104"/>
      <c r="F75" s="29"/>
      <c r="G75" s="19"/>
      <c r="H75" s="24"/>
      <c r="I75" s="2"/>
    </row>
    <row r="76" spans="1:9" ht="13.5" thickTop="1">
      <c r="A76" s="17"/>
      <c r="B76" s="17"/>
      <c r="C76" s="17"/>
      <c r="D76" s="60">
        <f>IF(D75="","",IF(AND(D75&gt;=6.54,D75&lt;=6.545),"Correct!","Try again!"))</f>
      </c>
      <c r="E76" s="60">
        <f>IF(E75="","",IF(AND(E75&gt;=86.13,E75&lt;=86.134),"Correct!","Try again!"))</f>
      </c>
      <c r="F76" s="29"/>
      <c r="G76" s="19"/>
      <c r="H76" s="24"/>
      <c r="I76" s="2"/>
    </row>
    <row r="77" spans="1:9" ht="12.75">
      <c r="A77" s="38" t="s">
        <v>126</v>
      </c>
      <c r="B77" s="38"/>
      <c r="C77" s="38"/>
      <c r="D77" s="29"/>
      <c r="E77" s="27"/>
      <c r="F77" s="27"/>
      <c r="G77" s="27"/>
      <c r="H77" s="24"/>
      <c r="I77" s="2"/>
    </row>
    <row r="78" spans="1:9" ht="12.75">
      <c r="A78" s="97"/>
      <c r="B78" s="97"/>
      <c r="C78" s="97"/>
      <c r="D78" s="97"/>
      <c r="E78" s="97"/>
      <c r="F78" s="97"/>
      <c r="G78" s="97"/>
      <c r="H78" s="97"/>
      <c r="I78" s="2"/>
    </row>
    <row r="79" spans="1:9" ht="12.75">
      <c r="A79" s="97"/>
      <c r="B79" s="97"/>
      <c r="C79" s="97"/>
      <c r="D79" s="97"/>
      <c r="E79" s="97"/>
      <c r="F79" s="97"/>
      <c r="G79" s="97"/>
      <c r="H79" s="97"/>
      <c r="I79" s="2"/>
    </row>
    <row r="80" spans="1:9" ht="12.75">
      <c r="A80" s="97"/>
      <c r="B80" s="97"/>
      <c r="C80" s="97"/>
      <c r="D80" s="97"/>
      <c r="E80" s="97"/>
      <c r="F80" s="97"/>
      <c r="G80" s="97"/>
      <c r="H80" s="97"/>
      <c r="I80" s="2"/>
    </row>
    <row r="81" spans="1:9" ht="12.75">
      <c r="A81" s="96"/>
      <c r="B81" s="96"/>
      <c r="C81" s="96"/>
      <c r="D81" s="96"/>
      <c r="E81" s="96"/>
      <c r="F81" s="96"/>
      <c r="G81" s="96"/>
      <c r="H81" s="96"/>
      <c r="I81" s="2"/>
    </row>
    <row r="82" spans="1:9" ht="13.5" thickBot="1">
      <c r="A82" s="56"/>
      <c r="B82" s="56"/>
      <c r="C82" s="56"/>
      <c r="D82" s="56"/>
      <c r="E82" s="56"/>
      <c r="F82" s="56"/>
      <c r="G82" s="56"/>
      <c r="H82" s="56"/>
      <c r="I82" s="2"/>
    </row>
    <row r="83" spans="1:9" ht="12.75">
      <c r="A83" s="20" t="s">
        <v>127</v>
      </c>
      <c r="B83" s="20"/>
      <c r="C83" s="20"/>
      <c r="D83" s="55"/>
      <c r="E83" s="55"/>
      <c r="F83" s="55"/>
      <c r="G83" s="55"/>
      <c r="H83" s="55"/>
      <c r="I83" s="2"/>
    </row>
    <row r="84" spans="1:9" ht="12.75">
      <c r="A84" s="20" t="s">
        <v>136</v>
      </c>
      <c r="B84" s="20"/>
      <c r="C84" s="20"/>
      <c r="D84" s="55"/>
      <c r="E84" s="55"/>
      <c r="F84" s="55"/>
      <c r="G84" s="55"/>
      <c r="H84" s="55"/>
      <c r="I84" s="2"/>
    </row>
    <row r="85" spans="1:9" ht="12.75">
      <c r="A85" s="20" t="s">
        <v>128</v>
      </c>
      <c r="B85" s="20"/>
      <c r="C85" s="20"/>
      <c r="D85" s="55"/>
      <c r="E85" s="55"/>
      <c r="F85" s="55"/>
      <c r="G85" s="55"/>
      <c r="H85" s="55"/>
      <c r="I85" s="2"/>
    </row>
    <row r="86" spans="1:9" ht="12.75">
      <c r="A86" s="97"/>
      <c r="B86" s="97"/>
      <c r="C86" s="97"/>
      <c r="D86" s="97"/>
      <c r="E86" s="97"/>
      <c r="F86" s="97"/>
      <c r="G86" s="97"/>
      <c r="H86" s="97"/>
      <c r="I86" s="2"/>
    </row>
    <row r="87" spans="1:9" ht="12.75">
      <c r="A87" s="97"/>
      <c r="B87" s="97"/>
      <c r="C87" s="97"/>
      <c r="D87" s="97"/>
      <c r="E87" s="97"/>
      <c r="F87" s="97"/>
      <c r="G87" s="97"/>
      <c r="H87" s="97"/>
      <c r="I87" s="2"/>
    </row>
    <row r="88" spans="1:9" ht="12.75">
      <c r="A88" s="97"/>
      <c r="B88" s="97"/>
      <c r="C88" s="97"/>
      <c r="D88" s="97"/>
      <c r="E88" s="97"/>
      <c r="F88" s="97"/>
      <c r="G88" s="97"/>
      <c r="H88" s="97"/>
      <c r="I88" s="2"/>
    </row>
    <row r="89" spans="1:9" ht="12.75">
      <c r="A89" s="96"/>
      <c r="B89" s="96"/>
      <c r="C89" s="96"/>
      <c r="D89" s="96"/>
      <c r="E89" s="96"/>
      <c r="F89" s="96"/>
      <c r="G89" s="96"/>
      <c r="H89" s="96"/>
      <c r="I89" s="2"/>
    </row>
    <row r="90" spans="1:9" ht="12.75">
      <c r="A90" s="2"/>
      <c r="B90" s="2"/>
      <c r="C90" s="2"/>
      <c r="D90" s="2"/>
      <c r="E90" s="2"/>
      <c r="F90" s="2"/>
      <c r="G90" s="2"/>
      <c r="H90" s="16"/>
      <c r="I90" s="2"/>
    </row>
    <row r="91" spans="1:7" ht="12.75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/>
      <c r="B95"/>
      <c r="C95"/>
      <c r="D95"/>
      <c r="E95"/>
      <c r="F95"/>
      <c r="G95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>
      <c r="A99"/>
      <c r="B99"/>
      <c r="C99"/>
      <c r="D99"/>
      <c r="E99"/>
      <c r="F99"/>
      <c r="G99"/>
    </row>
    <row r="106" spans="5:7" ht="12.75">
      <c r="E106" s="28"/>
      <c r="F106" s="28"/>
      <c r="G106" s="28"/>
    </row>
  </sheetData>
  <sheetProtection password="C690" sheet="1" objects="1" scenarios="1" selectLockedCells="1"/>
  <mergeCells count="16">
    <mergeCell ref="A78:H78"/>
    <mergeCell ref="A79:H79"/>
    <mergeCell ref="A80:H80"/>
    <mergeCell ref="A81:H81"/>
    <mergeCell ref="A35:H35"/>
    <mergeCell ref="A36:H36"/>
    <mergeCell ref="A37:H37"/>
    <mergeCell ref="A38:H38"/>
    <mergeCell ref="A86:H86"/>
    <mergeCell ref="A87:H87"/>
    <mergeCell ref="A88:H88"/>
    <mergeCell ref="A89:H89"/>
    <mergeCell ref="D3:E3"/>
    <mergeCell ref="D2:E2"/>
    <mergeCell ref="D1:E1"/>
    <mergeCell ref="A5:H5"/>
  </mergeCells>
  <printOptions/>
  <pageMargins left="0.75" right="0.75" top="1" bottom="1" header="0.5" footer="0.5"/>
  <pageSetup horizontalDpi="600" verticalDpi="600" orientation="portrait" scale="87" r:id="rId3"/>
  <rowBreaks count="1" manualBreakCount="1">
    <brk id="3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:B1"/>
    </sheetView>
  </sheetViews>
  <sheetFormatPr defaultColWidth="9.140625" defaultRowHeight="12.75"/>
  <cols>
    <col min="1" max="7" width="12.7109375" style="0" customWidth="1"/>
    <col min="8" max="8" width="2.7109375" style="0" customWidth="1"/>
    <col min="9" max="24" width="12.7109375" style="0" customWidth="1"/>
  </cols>
  <sheetData>
    <row r="1" spans="1:2" ht="12.75">
      <c r="A1" s="100" t="s">
        <v>53</v>
      </c>
      <c r="B1" s="100"/>
    </row>
    <row r="3" spans="1:8" ht="12.75">
      <c r="A3" s="99" t="s">
        <v>134</v>
      </c>
      <c r="B3" s="99"/>
      <c r="C3" s="99"/>
      <c r="D3" s="99"/>
      <c r="E3" s="99"/>
      <c r="F3" s="99"/>
      <c r="G3" s="99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6" t="s">
        <v>77</v>
      </c>
      <c r="B5" s="6"/>
      <c r="C5" s="6"/>
      <c r="D5" s="6"/>
      <c r="E5" s="6"/>
      <c r="F5" s="6"/>
      <c r="G5" s="6"/>
      <c r="H5" s="2"/>
    </row>
    <row r="6" spans="1:8" ht="12.75">
      <c r="A6" s="6"/>
      <c r="B6" s="6"/>
      <c r="C6" s="6"/>
      <c r="D6" s="6"/>
      <c r="E6" s="6"/>
      <c r="F6" s="6"/>
      <c r="G6" s="6"/>
      <c r="H6" s="2"/>
    </row>
    <row r="7" spans="1:8" ht="12.75">
      <c r="A7" s="6"/>
      <c r="B7" s="6"/>
      <c r="C7" s="1"/>
      <c r="D7" s="1"/>
      <c r="E7" s="1" t="s">
        <v>57</v>
      </c>
      <c r="F7" s="1"/>
      <c r="G7" s="1"/>
      <c r="H7" s="2"/>
    </row>
    <row r="8" spans="1:8" ht="12.75">
      <c r="A8" s="2"/>
      <c r="B8" s="2"/>
      <c r="C8" s="4" t="s">
        <v>56</v>
      </c>
      <c r="D8" s="4"/>
      <c r="E8" s="4" t="s">
        <v>28</v>
      </c>
      <c r="F8" s="4" t="s">
        <v>27</v>
      </c>
      <c r="G8" s="4" t="s">
        <v>58</v>
      </c>
      <c r="H8" s="2"/>
    </row>
    <row r="9" spans="1:8" ht="12.75">
      <c r="A9" s="15" t="s">
        <v>55</v>
      </c>
      <c r="B9" s="2"/>
      <c r="C9" s="39" t="s">
        <v>59</v>
      </c>
      <c r="D9" s="39"/>
      <c r="E9" s="94">
        <v>64400</v>
      </c>
      <c r="F9" s="39" t="s">
        <v>62</v>
      </c>
      <c r="G9" s="92">
        <v>560</v>
      </c>
      <c r="H9" s="2"/>
    </row>
    <row r="10" spans="1:8" ht="12.75">
      <c r="A10" s="2"/>
      <c r="B10" s="2"/>
      <c r="C10" s="39" t="s">
        <v>60</v>
      </c>
      <c r="D10" s="39"/>
      <c r="E10" s="92">
        <v>50430</v>
      </c>
      <c r="F10" s="39" t="s">
        <v>135</v>
      </c>
      <c r="G10" s="92">
        <v>12300</v>
      </c>
      <c r="H10" s="2"/>
    </row>
    <row r="11" spans="1:8" ht="12.75">
      <c r="A11" s="2"/>
      <c r="B11" s="2"/>
      <c r="C11" s="39" t="s">
        <v>61</v>
      </c>
      <c r="D11" s="39"/>
      <c r="E11" s="93">
        <v>100800</v>
      </c>
      <c r="F11" s="39" t="s">
        <v>63</v>
      </c>
      <c r="G11" s="92">
        <v>2400</v>
      </c>
      <c r="H11" s="2"/>
    </row>
    <row r="12" spans="1:8" ht="12.75">
      <c r="A12" s="2"/>
      <c r="B12" s="2"/>
      <c r="C12" s="3"/>
      <c r="D12" s="3"/>
      <c r="E12" s="94">
        <f>SUM(E9:E11)</f>
        <v>215630</v>
      </c>
      <c r="F12" s="3"/>
      <c r="G12" s="57"/>
      <c r="H12" s="2"/>
    </row>
    <row r="13" spans="1:8" ht="12.75">
      <c r="A13" s="2"/>
      <c r="B13" s="2"/>
      <c r="C13" s="3"/>
      <c r="D13" s="3"/>
      <c r="E13" s="57"/>
      <c r="F13" s="3"/>
      <c r="G13" s="57"/>
      <c r="H13" s="2"/>
    </row>
    <row r="14" spans="1:8" ht="12.75">
      <c r="A14" s="15" t="s">
        <v>64</v>
      </c>
      <c r="B14" s="2"/>
      <c r="C14" s="39" t="s">
        <v>65</v>
      </c>
      <c r="D14" s="39"/>
      <c r="E14" s="94">
        <v>327600</v>
      </c>
      <c r="F14" s="39" t="s">
        <v>68</v>
      </c>
      <c r="G14" s="92">
        <v>4200</v>
      </c>
      <c r="H14" s="2"/>
    </row>
    <row r="15" spans="1:8" ht="12.75">
      <c r="A15" s="2"/>
      <c r="B15" s="2"/>
      <c r="C15" s="39" t="s">
        <v>66</v>
      </c>
      <c r="D15" s="39"/>
      <c r="E15" s="92">
        <v>24000</v>
      </c>
      <c r="F15" s="39" t="s">
        <v>69</v>
      </c>
      <c r="G15" s="92">
        <v>600</v>
      </c>
      <c r="H15" s="2"/>
    </row>
    <row r="16" spans="1:8" ht="12.75">
      <c r="A16" s="2"/>
      <c r="B16" s="2"/>
      <c r="C16" s="39" t="s">
        <v>67</v>
      </c>
      <c r="D16" s="39"/>
      <c r="E16" s="93">
        <v>47880</v>
      </c>
      <c r="F16" s="39" t="s">
        <v>31</v>
      </c>
      <c r="G16" s="92">
        <v>22800</v>
      </c>
      <c r="H16" s="2"/>
    </row>
    <row r="17" spans="1:8" ht="12.75">
      <c r="A17" s="2"/>
      <c r="B17" s="2"/>
      <c r="C17" s="3"/>
      <c r="D17" s="3"/>
      <c r="E17" s="94">
        <f>SUM(E14:E16)</f>
        <v>399480</v>
      </c>
      <c r="F17" s="3"/>
      <c r="G17" s="57"/>
      <c r="H17" s="2"/>
    </row>
    <row r="18" spans="1:8" ht="12.75">
      <c r="A18" s="2"/>
      <c r="B18" s="2"/>
      <c r="C18" s="3"/>
      <c r="D18" s="3"/>
      <c r="E18" s="92"/>
      <c r="F18" s="3"/>
      <c r="G18" s="57"/>
      <c r="H18" s="2"/>
    </row>
    <row r="19" spans="1:8" ht="12.75">
      <c r="A19" s="15" t="s">
        <v>70</v>
      </c>
      <c r="B19" s="2"/>
      <c r="C19" s="39" t="s">
        <v>71</v>
      </c>
      <c r="D19" s="39"/>
      <c r="E19" s="94">
        <v>280000</v>
      </c>
      <c r="F19" s="39" t="s">
        <v>74</v>
      </c>
      <c r="G19" s="92">
        <v>280</v>
      </c>
      <c r="H19" s="2"/>
    </row>
    <row r="20" spans="1:8" ht="12.75">
      <c r="A20" s="2"/>
      <c r="B20" s="2"/>
      <c r="C20" s="39" t="s">
        <v>72</v>
      </c>
      <c r="D20" s="39"/>
      <c r="E20" s="92">
        <v>51600</v>
      </c>
      <c r="F20" s="39" t="s">
        <v>75</v>
      </c>
      <c r="G20" s="92">
        <v>8600</v>
      </c>
      <c r="H20" s="2"/>
    </row>
    <row r="21" spans="1:8" ht="12.75">
      <c r="A21" s="2"/>
      <c r="B21" s="2"/>
      <c r="C21" s="39" t="s">
        <v>73</v>
      </c>
      <c r="D21" s="39"/>
      <c r="E21" s="93">
        <v>184000</v>
      </c>
      <c r="F21" s="39" t="s">
        <v>76</v>
      </c>
      <c r="G21" s="92">
        <v>920000</v>
      </c>
      <c r="H21" s="2"/>
    </row>
    <row r="22" spans="1:8" ht="12.75">
      <c r="A22" s="2"/>
      <c r="B22" s="2"/>
      <c r="C22" s="3"/>
      <c r="D22" s="3"/>
      <c r="E22" s="94">
        <f>SUM(E19:E21)</f>
        <v>515600</v>
      </c>
      <c r="F22" s="3"/>
      <c r="G22" s="2"/>
      <c r="H22" s="2"/>
    </row>
    <row r="23" spans="1:8" ht="12.75">
      <c r="A23" s="2"/>
      <c r="B23" s="2"/>
      <c r="C23" s="2"/>
      <c r="D23" s="3"/>
      <c r="E23" s="3"/>
      <c r="F23" s="40"/>
      <c r="G23" s="3"/>
      <c r="H23" s="2"/>
    </row>
    <row r="24" spans="1:8" ht="12.75">
      <c r="A24" s="6" t="s">
        <v>78</v>
      </c>
      <c r="B24" s="6"/>
      <c r="C24" s="6"/>
      <c r="D24" s="6"/>
      <c r="E24" s="6"/>
      <c r="F24" s="6"/>
      <c r="G24" s="6"/>
      <c r="H24" s="2"/>
    </row>
    <row r="25" spans="1:8" ht="12.75">
      <c r="A25" s="6"/>
      <c r="B25" s="6"/>
      <c r="C25" s="6"/>
      <c r="D25" s="6"/>
      <c r="E25" s="6"/>
      <c r="F25" s="6"/>
      <c r="G25" s="6"/>
      <c r="H25" s="2"/>
    </row>
    <row r="26" spans="1:8" ht="12.75">
      <c r="A26" s="6"/>
      <c r="B26" s="6"/>
      <c r="C26" s="6"/>
      <c r="D26" s="101" t="s">
        <v>85</v>
      </c>
      <c r="E26" s="101"/>
      <c r="F26" s="101" t="s">
        <v>86</v>
      </c>
      <c r="G26" s="101"/>
      <c r="H26" s="2"/>
    </row>
    <row r="27" spans="1:8" ht="12.75">
      <c r="A27" s="2"/>
      <c r="B27" s="2"/>
      <c r="C27" s="2"/>
      <c r="D27" s="4" t="s">
        <v>84</v>
      </c>
      <c r="E27" s="4" t="s">
        <v>27</v>
      </c>
      <c r="F27" s="4" t="s">
        <v>84</v>
      </c>
      <c r="G27" s="4" t="s">
        <v>27</v>
      </c>
      <c r="H27" s="2"/>
    </row>
    <row r="28" spans="1:8" ht="12.75">
      <c r="A28" s="2" t="s">
        <v>79</v>
      </c>
      <c r="B28" s="2"/>
      <c r="C28" s="2"/>
      <c r="D28" s="57">
        <v>15200</v>
      </c>
      <c r="E28" s="2" t="s">
        <v>87</v>
      </c>
      <c r="F28" s="57">
        <v>7600</v>
      </c>
      <c r="G28" s="2" t="s">
        <v>87</v>
      </c>
      <c r="H28" s="2"/>
    </row>
    <row r="29" spans="1:8" ht="12.75">
      <c r="A29" s="2" t="s">
        <v>63</v>
      </c>
      <c r="B29" s="2"/>
      <c r="C29" s="2"/>
      <c r="D29" s="57">
        <v>800</v>
      </c>
      <c r="E29" s="2" t="s">
        <v>88</v>
      </c>
      <c r="F29" s="57">
        <v>1600</v>
      </c>
      <c r="G29" s="2" t="s">
        <v>88</v>
      </c>
      <c r="H29" s="2"/>
    </row>
    <row r="30" spans="1:8" ht="12.75">
      <c r="A30" s="2" t="s">
        <v>62</v>
      </c>
      <c r="B30" s="2"/>
      <c r="C30" s="2"/>
      <c r="D30" s="57">
        <v>140</v>
      </c>
      <c r="E30" s="2" t="s">
        <v>89</v>
      </c>
      <c r="F30" s="57">
        <v>420</v>
      </c>
      <c r="G30" s="2" t="s">
        <v>89</v>
      </c>
      <c r="H30" s="2"/>
    </row>
    <row r="31" spans="1:8" ht="12.75">
      <c r="A31" s="2" t="s">
        <v>80</v>
      </c>
      <c r="B31" s="2"/>
      <c r="C31" s="2"/>
      <c r="D31" s="57">
        <v>240</v>
      </c>
      <c r="E31" s="2" t="s">
        <v>90</v>
      </c>
      <c r="F31" s="57">
        <v>360</v>
      </c>
      <c r="G31" s="2" t="s">
        <v>90</v>
      </c>
      <c r="H31" s="2"/>
    </row>
    <row r="32" spans="1:8" ht="12.75">
      <c r="A32" s="2" t="s">
        <v>81</v>
      </c>
      <c r="B32" s="2"/>
      <c r="C32" s="2"/>
      <c r="D32" s="57">
        <v>7000</v>
      </c>
      <c r="E32" s="2" t="s">
        <v>16</v>
      </c>
      <c r="F32" s="57">
        <v>5300</v>
      </c>
      <c r="G32" s="2" t="s">
        <v>16</v>
      </c>
      <c r="H32" s="2"/>
    </row>
    <row r="33" spans="1:8" ht="12.75">
      <c r="A33" s="2" t="s">
        <v>68</v>
      </c>
      <c r="B33" s="2"/>
      <c r="C33" s="2"/>
      <c r="D33" s="57">
        <v>2600</v>
      </c>
      <c r="E33" s="2" t="s">
        <v>91</v>
      </c>
      <c r="F33" s="57">
        <v>1600</v>
      </c>
      <c r="G33" s="2" t="s">
        <v>91</v>
      </c>
      <c r="H33" s="2"/>
    </row>
    <row r="34" spans="1:8" ht="12.75">
      <c r="A34" s="2" t="s">
        <v>74</v>
      </c>
      <c r="B34" s="2"/>
      <c r="C34" s="2"/>
      <c r="D34" s="57">
        <v>70</v>
      </c>
      <c r="E34" s="2" t="s">
        <v>92</v>
      </c>
      <c r="F34" s="57">
        <v>210</v>
      </c>
      <c r="G34" s="2" t="s">
        <v>92</v>
      </c>
      <c r="H34" s="2"/>
    </row>
    <row r="35" spans="1:8" ht="12.75">
      <c r="A35" s="2" t="s">
        <v>82</v>
      </c>
      <c r="B35" s="2"/>
      <c r="C35" s="2"/>
      <c r="D35" s="57">
        <v>4300</v>
      </c>
      <c r="E35" s="2" t="s">
        <v>93</v>
      </c>
      <c r="F35" s="57">
        <v>4300</v>
      </c>
      <c r="G35" s="2" t="s">
        <v>93</v>
      </c>
      <c r="H35" s="2"/>
    </row>
    <row r="36" spans="1:8" ht="12.75">
      <c r="A36" s="2" t="s">
        <v>83</v>
      </c>
      <c r="B36" s="2"/>
      <c r="C36" s="2"/>
      <c r="D36" s="57">
        <v>450000</v>
      </c>
      <c r="E36" s="2" t="s">
        <v>94</v>
      </c>
      <c r="F36" s="57">
        <v>470000</v>
      </c>
      <c r="G36" s="2" t="s">
        <v>94</v>
      </c>
      <c r="H36" s="2"/>
    </row>
    <row r="37" spans="1:8" ht="12.75">
      <c r="A37" s="2"/>
      <c r="B37" s="2"/>
      <c r="C37" s="2"/>
      <c r="D37" s="3"/>
      <c r="E37" s="2"/>
      <c r="F37" s="57"/>
      <c r="G37" s="2"/>
      <c r="H37" s="2"/>
    </row>
    <row r="38" spans="1:8" ht="12.75">
      <c r="A38" s="15" t="s">
        <v>95</v>
      </c>
      <c r="B38" s="2"/>
      <c r="C38" s="2"/>
      <c r="D38" s="3"/>
      <c r="E38" s="3"/>
      <c r="F38" s="2"/>
      <c r="G38" s="3"/>
      <c r="H38" s="2"/>
    </row>
    <row r="39" spans="1:8" ht="12.75">
      <c r="A39" s="2" t="s">
        <v>99</v>
      </c>
      <c r="B39" s="2"/>
      <c r="C39" s="2"/>
      <c r="D39" s="3"/>
      <c r="E39" s="3"/>
      <c r="F39" s="2"/>
      <c r="G39" s="3"/>
      <c r="H39" s="2"/>
    </row>
    <row r="40" spans="1:8" ht="12.75">
      <c r="A40" s="2" t="s">
        <v>97</v>
      </c>
      <c r="B40" s="2"/>
      <c r="C40" s="2"/>
      <c r="D40" s="58">
        <v>25</v>
      </c>
      <c r="E40" s="58"/>
      <c r="F40" s="2"/>
      <c r="G40" s="3"/>
      <c r="H40" s="2"/>
    </row>
    <row r="41" spans="1:8" ht="12.75">
      <c r="A41" s="2" t="s">
        <v>98</v>
      </c>
      <c r="B41" s="2"/>
      <c r="C41" s="2"/>
      <c r="D41" s="58">
        <v>32</v>
      </c>
      <c r="E41" s="58"/>
      <c r="F41" s="2"/>
      <c r="G41" s="3"/>
      <c r="H41" s="2"/>
    </row>
    <row r="42" spans="1:8" ht="12.75">
      <c r="A42" s="2"/>
      <c r="B42" s="2"/>
      <c r="C42" s="2"/>
      <c r="D42" s="58"/>
      <c r="E42" s="58"/>
      <c r="F42" s="2"/>
      <c r="G42" s="3"/>
      <c r="H42" s="2"/>
    </row>
    <row r="43" spans="1:8" ht="12.75">
      <c r="A43" s="2" t="s">
        <v>100</v>
      </c>
      <c r="B43" s="2"/>
      <c r="C43" s="2"/>
      <c r="D43" s="58"/>
      <c r="E43" s="58"/>
      <c r="F43" s="2"/>
      <c r="G43" s="3"/>
      <c r="H43" s="2"/>
    </row>
    <row r="44" spans="1:8" ht="12.75">
      <c r="A44" s="2" t="s">
        <v>97</v>
      </c>
      <c r="B44" s="2"/>
      <c r="C44" s="2"/>
      <c r="D44" s="58">
        <v>65</v>
      </c>
      <c r="E44" s="58"/>
      <c r="F44" s="2"/>
      <c r="G44" s="3"/>
      <c r="H44" s="2"/>
    </row>
    <row r="45" spans="1:8" ht="12.75">
      <c r="A45" s="2" t="s">
        <v>98</v>
      </c>
      <c r="B45" s="2"/>
      <c r="C45" s="2"/>
      <c r="D45" s="58">
        <v>200</v>
      </c>
      <c r="E45" s="58"/>
      <c r="F45" s="2"/>
      <c r="G45" s="3"/>
      <c r="H45" s="2"/>
    </row>
    <row r="46" spans="1:8" ht="12.75">
      <c r="A46" s="2"/>
      <c r="B46" s="2"/>
      <c r="C46" s="2"/>
      <c r="D46" s="3"/>
      <c r="E46" s="3"/>
      <c r="F46" s="2"/>
      <c r="G46" s="3"/>
      <c r="H46" s="2"/>
    </row>
    <row r="47" spans="1:8" ht="12.75">
      <c r="A47" s="7" t="s">
        <v>34</v>
      </c>
      <c r="B47" s="8"/>
      <c r="C47" s="8"/>
      <c r="D47" s="2"/>
      <c r="E47" s="2"/>
      <c r="F47" s="2"/>
      <c r="G47" s="2"/>
      <c r="H47" s="2"/>
    </row>
    <row r="48" spans="1:8" ht="12.75">
      <c r="A48" s="8" t="s">
        <v>101</v>
      </c>
      <c r="B48" s="9"/>
      <c r="C48" s="9"/>
      <c r="D48" s="59">
        <v>58.46</v>
      </c>
      <c r="E48" s="59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 password="C690" sheet="1" objects="1" scenarios="1" selectLockedCells="1" selectUnlockedCells="1"/>
  <mergeCells count="4">
    <mergeCell ref="A3:G3"/>
    <mergeCell ref="A1:B1"/>
    <mergeCell ref="F26:G26"/>
    <mergeCell ref="D26:E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Comsource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Terry</dc:creator>
  <cp:keywords/>
  <dc:description/>
  <cp:lastModifiedBy>Jack Terry</cp:lastModifiedBy>
  <cp:lastPrinted>2010-12-17T23:22:41Z</cp:lastPrinted>
  <dcterms:created xsi:type="dcterms:W3CDTF">2006-08-24T18:29:09Z</dcterms:created>
  <dcterms:modified xsi:type="dcterms:W3CDTF">2010-12-17T23:24:31Z</dcterms:modified>
  <cp:category/>
  <cp:version/>
  <cp:contentType/>
  <cp:contentStatus/>
</cp:coreProperties>
</file>