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21-01A" sheetId="1" r:id="rId1"/>
    <sheet name="Given P21-01A" sheetId="2" r:id="rId2"/>
    <sheet name="P21-04A" sheetId="3" r:id="rId3"/>
    <sheet name="Given P21-04A" sheetId="4" r:id="rId4"/>
  </sheets>
  <definedNames>
    <definedName name="_xlnm.Print_Titles" localSheetId="0">'P21-01A'!$1:$4</definedName>
    <definedName name="_xlnm.Print_Titles" localSheetId="2">'P21-04A'!$1:$4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H13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H22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H18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F24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F25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F26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H34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H39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H43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F45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F46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F47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F55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  <comment ref="E11" authorId="0">
      <text>
        <r>
          <rPr>
            <sz val="8"/>
            <rFont val="Tahoma"/>
            <family val="2"/>
          </rPr>
          <t>Enter appropriate data in yellow cells.  Your variance entries will be verified.</t>
        </r>
      </text>
    </comment>
    <comment ref="E32" authorId="0">
      <text>
        <r>
          <rPr>
            <sz val="8"/>
            <rFont val="Tahoma"/>
            <family val="2"/>
          </rPr>
          <t>Enter appropriate data in yellow cells.  Your variance entries will be verified.</t>
        </r>
      </text>
    </comment>
    <comment ref="F60" authorId="0">
      <text>
        <r>
          <rPr>
            <sz val="8"/>
            <rFont val="Tahoma"/>
            <family val="2"/>
          </rPr>
          <t>Pick your entry from the drop-down list.  Your entry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G1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D12" authorId="0">
      <text>
        <r>
          <rPr>
            <sz val="8"/>
            <rFont val="Tahoma"/>
            <family val="2"/>
          </rPr>
          <t>Enter appropriate data in yellow cells.  Your entries for "Income from operations" will be verified.</t>
        </r>
      </text>
    </comment>
    <comment ref="A44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  <comment ref="A57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Tahoma"/>
            <family val="2"/>
          </rPr>
          <t>Enter appropriate data in yellow cells.  Your variance entries will be verified.</t>
        </r>
      </text>
    </comment>
  </commentList>
</comments>
</file>

<file path=xl/sharedStrings.xml><?xml version="1.0" encoding="utf-8"?>
<sst xmlns="http://schemas.openxmlformats.org/spreadsheetml/2006/main" count="204" uniqueCount="135">
  <si>
    <t>Student Name:</t>
  </si>
  <si>
    <t>Class:</t>
  </si>
  <si>
    <t>Standard Unit Costs</t>
  </si>
  <si>
    <t>Pounds</t>
  </si>
  <si>
    <t>Hours</t>
  </si>
  <si>
    <t>Cost</t>
  </si>
  <si>
    <t>Total</t>
  </si>
  <si>
    <t>Direct material</t>
  </si>
  <si>
    <t>Direct labor</t>
  </si>
  <si>
    <t>Variances</t>
  </si>
  <si>
    <t>Factory overhead</t>
  </si>
  <si>
    <t>Total standard cost</t>
  </si>
  <si>
    <t>Operating volume as percentage</t>
  </si>
  <si>
    <t xml:space="preserve">  of productive capacity per quarter</t>
  </si>
  <si>
    <t>Productive capacity per quarter in units</t>
  </si>
  <si>
    <t>Flexible Budget Information</t>
  </si>
  <si>
    <t>Operating Levels</t>
  </si>
  <si>
    <t>Production in units</t>
  </si>
  <si>
    <t>Std. direct labor hours</t>
  </si>
  <si>
    <t>Fixed factory overhead</t>
  </si>
  <si>
    <t>Variable factory overhead</t>
  </si>
  <si>
    <t>Actual costs incurred during quarter:</t>
  </si>
  <si>
    <t>Actual hours at standard rate</t>
  </si>
  <si>
    <t>Standard hours at standard rate</t>
  </si>
  <si>
    <t>Part 1  Direct Materials Variances:</t>
  </si>
  <si>
    <t>Direct materials cost variances:</t>
  </si>
  <si>
    <t>Units</t>
  </si>
  <si>
    <t>Price</t>
  </si>
  <si>
    <t>Price variance</t>
  </si>
  <si>
    <t>Actual quantity at standard price</t>
  </si>
  <si>
    <t>Standard quantity at standard price</t>
  </si>
  <si>
    <t xml:space="preserve">Quantity variance </t>
  </si>
  <si>
    <t>Variance</t>
  </si>
  <si>
    <t>U</t>
  </si>
  <si>
    <t>F</t>
  </si>
  <si>
    <t>Quantity variance</t>
  </si>
  <si>
    <t>Total materials variance</t>
  </si>
  <si>
    <t>Direct labor cost variances:</t>
  </si>
  <si>
    <t>Standard units at standard cost</t>
  </si>
  <si>
    <t>Actual units at actual cost</t>
  </si>
  <si>
    <t>Rate variance</t>
  </si>
  <si>
    <t xml:space="preserve">Efficiency variance </t>
  </si>
  <si>
    <t>Efficiency variance</t>
  </si>
  <si>
    <t>Total labor variance</t>
  </si>
  <si>
    <t>Part 3  Overhead Variances:</t>
  </si>
  <si>
    <t>Part 2  Direct Labor Variances:</t>
  </si>
  <si>
    <t>Rate</t>
  </si>
  <si>
    <t>Fixed overhead cost applied</t>
  </si>
  <si>
    <t>Actual overhead</t>
  </si>
  <si>
    <t>Budgeted overhead</t>
  </si>
  <si>
    <t>Direct material cost variance</t>
  </si>
  <si>
    <t>Actual quantity at actual price</t>
  </si>
  <si>
    <t>Actual hours at actual rate</t>
  </si>
  <si>
    <t>Direct materials</t>
  </si>
  <si>
    <t>Factory overhead - variable</t>
  </si>
  <si>
    <t>Factory overhead - fixed</t>
  </si>
  <si>
    <t xml:space="preserve">  Fixed factory overhead</t>
  </si>
  <si>
    <t xml:space="preserve">  Variable factory overhead</t>
  </si>
  <si>
    <t>Check figures:</t>
  </si>
  <si>
    <t xml:space="preserve">     Price</t>
  </si>
  <si>
    <t xml:space="preserve">     Quantity</t>
  </si>
  <si>
    <t>(2) Labor variances</t>
  </si>
  <si>
    <t xml:space="preserve">     Rate</t>
  </si>
  <si>
    <t xml:space="preserve">     Efficiency</t>
  </si>
  <si>
    <t>(1) Materials variances</t>
  </si>
  <si>
    <t>Direct materials price and quantity variances:</t>
  </si>
  <si>
    <t>Direct labor rate and efficiency variances:</t>
  </si>
  <si>
    <t>Sales</t>
  </si>
  <si>
    <t>Cost of goods sold:</t>
  </si>
  <si>
    <t xml:space="preserve">  Direct materials</t>
  </si>
  <si>
    <t xml:space="preserve">  Direct labor</t>
  </si>
  <si>
    <t xml:space="preserve">  Machinery repairs (variable cost)</t>
  </si>
  <si>
    <t>Flexible</t>
  </si>
  <si>
    <t xml:space="preserve">  Plant management salaries</t>
  </si>
  <si>
    <t>Budget</t>
  </si>
  <si>
    <t>Gross profit</t>
  </si>
  <si>
    <t>Selling expenses:</t>
  </si>
  <si>
    <t xml:space="preserve">  Packaging</t>
  </si>
  <si>
    <t xml:space="preserve">  Shipping</t>
  </si>
  <si>
    <t>Variable costs:</t>
  </si>
  <si>
    <t>General and administrative expenses:</t>
  </si>
  <si>
    <t xml:space="preserve">  Advertising expense</t>
  </si>
  <si>
    <t xml:space="preserve">  Salaries</t>
  </si>
  <si>
    <t xml:space="preserve">  Machinery repairs</t>
  </si>
  <si>
    <t xml:space="preserve">  Entertainment expense</t>
  </si>
  <si>
    <t xml:space="preserve">  Utilities </t>
  </si>
  <si>
    <t>Income from operations</t>
  </si>
  <si>
    <t>Contribution margin</t>
  </si>
  <si>
    <t>Fixed costs:</t>
  </si>
  <si>
    <t xml:space="preserve">  Utilities</t>
  </si>
  <si>
    <t>Statement of Income from Operations</t>
  </si>
  <si>
    <t xml:space="preserve">  Sales salary</t>
  </si>
  <si>
    <t>Total fixed costs</t>
  </si>
  <si>
    <t xml:space="preserve">  Sales salary (annual)</t>
  </si>
  <si>
    <t>Flexible Budget Performance Report</t>
  </si>
  <si>
    <t xml:space="preserve">Actual </t>
  </si>
  <si>
    <t>Results</t>
  </si>
  <si>
    <t xml:space="preserve">  Depreciation - Plant equipment</t>
  </si>
  <si>
    <t>(1) Variances</t>
  </si>
  <si>
    <t xml:space="preserve">     Fixed costs</t>
  </si>
  <si>
    <t xml:space="preserve">     Income</t>
  </si>
  <si>
    <t>Part 2:  Analyze and interpret both the (a) sales variance and</t>
  </si>
  <si>
    <t xml:space="preserve">            (b) direct materials variance.</t>
  </si>
  <si>
    <t>(a) Analysis of sales variance:</t>
  </si>
  <si>
    <t>Per unit</t>
  </si>
  <si>
    <t>Actual sales</t>
  </si>
  <si>
    <t>Sales variance</t>
  </si>
  <si>
    <t>Interpretation:</t>
  </si>
  <si>
    <t>(b) Analysis of direct materials variance:</t>
  </si>
  <si>
    <t>Budgeted sales</t>
  </si>
  <si>
    <t>Budgeted materials</t>
  </si>
  <si>
    <t>Direct materials variance</t>
  </si>
  <si>
    <t xml:space="preserve">  Sales salary (fixed annual amount)</t>
  </si>
  <si>
    <t>Based on production and sales volume</t>
  </si>
  <si>
    <t xml:space="preserve">  in units</t>
  </si>
  <si>
    <t xml:space="preserve">  Depreciation - plant equipment</t>
  </si>
  <si>
    <t>Total variable costs</t>
  </si>
  <si>
    <t>TUNA COMPANY</t>
  </si>
  <si>
    <t>70% Capacity</t>
  </si>
  <si>
    <t>Standard Unit Costs for 42,000 units</t>
  </si>
  <si>
    <t>Applied overhead (70% capacity)</t>
  </si>
  <si>
    <t>Controllable variance</t>
  </si>
  <si>
    <t>Fixed overhead volume variance</t>
  </si>
  <si>
    <t>Budgeted fixed overhead (70% capacity)</t>
  </si>
  <si>
    <t>PEBCO COMPANY</t>
  </si>
  <si>
    <t>For Year Ended December 31, 2011</t>
  </si>
  <si>
    <t>Fixed Budget Report</t>
  </si>
  <si>
    <t xml:space="preserve">  Utilities ($50,000 is variable)</t>
  </si>
  <si>
    <t>Sales (24,000 units)</t>
  </si>
  <si>
    <t xml:space="preserve">  Utilities (fixed cost is $154,000)</t>
  </si>
  <si>
    <t>Actual materials used</t>
  </si>
  <si>
    <t>Given Data P21-04A:</t>
  </si>
  <si>
    <t>Problem 21-04A</t>
  </si>
  <si>
    <t>Given Data P21-01A:</t>
  </si>
  <si>
    <t>Problem 21-01A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</si>
</sst>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"/>
    <numFmt numFmtId="174" formatCode="&quot;$&quot;#,##0.00000000000000000000_);\(&quot;$&quot;#,##0.00000000000000000000\)"/>
    <numFmt numFmtId="175" formatCode="&quot;$&quot;#,##0.000000000_);\(&quot;$&quot;#,##0.000000000\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169" fontId="0" fillId="2" borderId="0" xfId="44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67" fontId="0" fillId="2" borderId="0" xfId="42" applyNumberFormat="1" applyFont="1" applyFill="1" applyAlignment="1">
      <alignment/>
    </xf>
    <xf numFmtId="167" fontId="0" fillId="2" borderId="0" xfId="42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Continuous"/>
    </xf>
    <xf numFmtId="169" fontId="0" fillId="2" borderId="10" xfId="44" applyNumberFormat="1" applyFont="1" applyFill="1" applyBorder="1" applyAlignment="1">
      <alignment/>
    </xf>
    <xf numFmtId="0" fontId="0" fillId="2" borderId="0" xfId="0" applyFill="1" applyAlignment="1">
      <alignment/>
    </xf>
    <xf numFmtId="9" fontId="0" fillId="2" borderId="0" xfId="59" applyFont="1" applyFill="1" applyBorder="1" applyAlignment="1" applyProtection="1">
      <alignment/>
      <protection/>
    </xf>
    <xf numFmtId="167" fontId="0" fillId="2" borderId="0" xfId="42" applyNumberFormat="1" applyFont="1" applyFill="1" applyBorder="1" applyAlignment="1" applyProtection="1">
      <alignment/>
      <protection/>
    </xf>
    <xf numFmtId="1" fontId="0" fillId="2" borderId="0" xfId="44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/>
      <protection/>
    </xf>
    <xf numFmtId="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167" fontId="0" fillId="2" borderId="11" xfId="42" applyNumberFormat="1" applyFont="1" applyFill="1" applyBorder="1" applyAlignment="1" applyProtection="1">
      <alignment/>
      <protection/>
    </xf>
    <xf numFmtId="167" fontId="5" fillId="2" borderId="11" xfId="42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69" fontId="0" fillId="0" borderId="0" xfId="44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1" fontId="0" fillId="2" borderId="0" xfId="0" applyNumberFormat="1" applyFont="1" applyFill="1" applyBorder="1" applyAlignment="1">
      <alignment horizontal="center"/>
    </xf>
    <xf numFmtId="41" fontId="0" fillId="2" borderId="0" xfId="0" applyNumberFormat="1" applyFill="1" applyAlignment="1">
      <alignment horizontal="center"/>
    </xf>
    <xf numFmtId="41" fontId="0" fillId="2" borderId="0" xfId="42" applyNumberFormat="1" applyFont="1" applyFill="1" applyBorder="1" applyAlignment="1">
      <alignment/>
    </xf>
    <xf numFmtId="41" fontId="0" fillId="2" borderId="11" xfId="0" applyNumberFormat="1" applyFill="1" applyBorder="1" applyAlignment="1">
      <alignment horizontal="center"/>
    </xf>
    <xf numFmtId="41" fontId="0" fillId="2" borderId="11" xfId="42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42" fontId="0" fillId="2" borderId="0" xfId="44" applyNumberFormat="1" applyFont="1" applyFill="1" applyBorder="1" applyAlignment="1">
      <alignment/>
    </xf>
    <xf numFmtId="42" fontId="0" fillId="2" borderId="10" xfId="44" applyNumberFormat="1" applyFont="1" applyFill="1" applyBorder="1" applyAlignment="1">
      <alignment/>
    </xf>
    <xf numFmtId="41" fontId="0" fillId="2" borderId="0" xfId="42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 applyProtection="1">
      <alignment/>
      <protection/>
    </xf>
    <xf numFmtId="42" fontId="5" fillId="2" borderId="0" xfId="44" applyNumberFormat="1" applyFont="1" applyFill="1" applyBorder="1" applyAlignment="1" applyProtection="1">
      <alignment/>
      <protection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centerContinuous"/>
      <protection/>
    </xf>
    <xf numFmtId="9" fontId="1" fillId="2" borderId="11" xfId="59" applyFont="1" applyFill="1" applyBorder="1" applyAlignment="1" applyProtection="1">
      <alignment horizontal="center"/>
      <protection/>
    </xf>
    <xf numFmtId="41" fontId="0" fillId="2" borderId="0" xfId="42" applyNumberFormat="1" applyFont="1" applyFill="1" applyBorder="1" applyAlignment="1">
      <alignment horizontal="center"/>
    </xf>
    <xf numFmtId="41" fontId="0" fillId="2" borderId="11" xfId="42" applyNumberFormat="1" applyFont="1" applyFill="1" applyBorder="1" applyAlignment="1">
      <alignment horizontal="center"/>
    </xf>
    <xf numFmtId="41" fontId="0" fillId="2" borderId="0" xfId="0" applyNumberFormat="1" applyFont="1" applyFill="1" applyBorder="1" applyAlignment="1" applyProtection="1">
      <alignment/>
      <protection/>
    </xf>
    <xf numFmtId="42" fontId="0" fillId="2" borderId="0" xfId="42" applyNumberFormat="1" applyFont="1" applyFill="1" applyAlignment="1">
      <alignment/>
    </xf>
    <xf numFmtId="42" fontId="0" fillId="2" borderId="0" xfId="42" applyNumberFormat="1" applyFont="1" applyFill="1" applyBorder="1" applyAlignment="1">
      <alignment/>
    </xf>
    <xf numFmtId="42" fontId="0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11" xfId="0" applyNumberFormat="1" applyFont="1" applyFill="1" applyBorder="1" applyAlignment="1" applyProtection="1">
      <alignment horizontal="center"/>
      <protection/>
    </xf>
    <xf numFmtId="3" fontId="4" fillId="2" borderId="0" xfId="0" applyNumberFormat="1" applyFont="1" applyFill="1" applyAlignment="1" applyProtection="1">
      <alignment/>
      <protection/>
    </xf>
    <xf numFmtId="41" fontId="0" fillId="2" borderId="0" xfId="0" applyNumberFormat="1" applyFill="1" applyAlignment="1">
      <alignment/>
    </xf>
    <xf numFmtId="41" fontId="0" fillId="2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0" xfId="42" applyNumberFormat="1" applyFont="1" applyFill="1" applyBorder="1" applyAlignment="1" applyProtection="1">
      <alignment/>
      <protection/>
    </xf>
    <xf numFmtId="42" fontId="0" fillId="2" borderId="0" xfId="42" applyNumberFormat="1" applyFont="1" applyFill="1" applyBorder="1" applyAlignment="1" applyProtection="1">
      <alignment/>
      <protection/>
    </xf>
    <xf numFmtId="1" fontId="12" fillId="2" borderId="0" xfId="0" applyNumberFormat="1" applyFont="1" applyFill="1" applyBorder="1" applyAlignment="1" applyProtection="1">
      <alignment/>
      <protection/>
    </xf>
    <xf numFmtId="44" fontId="0" fillId="2" borderId="0" xfId="44" applyNumberFormat="1" applyFont="1" applyFill="1" applyBorder="1" applyAlignment="1">
      <alignment/>
    </xf>
    <xf numFmtId="44" fontId="0" fillId="2" borderId="0" xfId="42" applyNumberFormat="1" applyFont="1" applyFill="1" applyBorder="1" applyAlignment="1" applyProtection="1">
      <alignment/>
      <protection/>
    </xf>
    <xf numFmtId="44" fontId="0" fillId="2" borderId="0" xfId="42" applyNumberFormat="1" applyFont="1" applyFill="1" applyBorder="1" applyAlignment="1">
      <alignment/>
    </xf>
    <xf numFmtId="44" fontId="0" fillId="2" borderId="11" xfId="42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7" borderId="12" xfId="0" applyFont="1" applyFill="1" applyBorder="1" applyAlignment="1" applyProtection="1">
      <alignment horizontal="center"/>
      <protection locked="0"/>
    </xf>
    <xf numFmtId="42" fontId="0" fillId="7" borderId="13" xfId="0" applyNumberFormat="1" applyFill="1" applyBorder="1" applyAlignment="1" applyProtection="1">
      <alignment/>
      <protection locked="0"/>
    </xf>
    <xf numFmtId="41" fontId="0" fillId="7" borderId="0" xfId="0" applyNumberFormat="1" applyFill="1" applyBorder="1" applyAlignment="1" applyProtection="1">
      <alignment/>
      <protection locked="0"/>
    </xf>
    <xf numFmtId="42" fontId="0" fillId="7" borderId="14" xfId="0" applyNumberFormat="1" applyFill="1" applyBorder="1" applyAlignment="1" applyProtection="1">
      <alignment/>
      <protection locked="0"/>
    </xf>
    <xf numFmtId="41" fontId="0" fillId="7" borderId="11" xfId="0" applyNumberFormat="1" applyFill="1" applyBorder="1" applyAlignment="1" applyProtection="1">
      <alignment/>
      <protection locked="0"/>
    </xf>
    <xf numFmtId="5" fontId="0" fillId="7" borderId="13" xfId="0" applyNumberFormat="1" applyFill="1" applyBorder="1" applyAlignment="1" applyProtection="1">
      <alignment/>
      <protection locked="0"/>
    </xf>
    <xf numFmtId="0" fontId="0" fillId="7" borderId="15" xfId="0" applyFont="1" applyFill="1" applyBorder="1" applyAlignment="1" applyProtection="1">
      <alignment horizontal="center"/>
      <protection locked="0"/>
    </xf>
    <xf numFmtId="5" fontId="0" fillId="7" borderId="11" xfId="0" applyNumberFormat="1" applyFill="1" applyBorder="1" applyAlignment="1" applyProtection="1">
      <alignment/>
      <protection locked="0"/>
    </xf>
    <xf numFmtId="0" fontId="0" fillId="7" borderId="16" xfId="0" applyFont="1" applyFill="1" applyBorder="1" applyAlignment="1" applyProtection="1">
      <alignment horizontal="center"/>
      <protection locked="0"/>
    </xf>
    <xf numFmtId="5" fontId="0" fillId="7" borderId="14" xfId="0" applyNumberFormat="1" applyFill="1" applyBorder="1" applyAlignment="1" applyProtection="1">
      <alignment/>
      <protection locked="0"/>
    </xf>
    <xf numFmtId="5" fontId="0" fillId="7" borderId="17" xfId="0" applyNumberFormat="1" applyFont="1" applyFill="1" applyBorder="1" applyAlignment="1" applyProtection="1">
      <alignment/>
      <protection locked="0"/>
    </xf>
    <xf numFmtId="37" fontId="0" fillId="7" borderId="13" xfId="0" applyNumberFormat="1" applyFont="1" applyFill="1" applyBorder="1" applyAlignment="1" applyProtection="1">
      <alignment/>
      <protection locked="0"/>
    </xf>
    <xf numFmtId="7" fontId="0" fillId="7" borderId="18" xfId="0" applyNumberFormat="1" applyFont="1" applyFill="1" applyBorder="1" applyAlignment="1" applyProtection="1">
      <alignment/>
      <protection locked="0"/>
    </xf>
    <xf numFmtId="5" fontId="0" fillId="7" borderId="13" xfId="0" applyNumberFormat="1" applyFont="1" applyFill="1" applyBorder="1" applyAlignment="1" applyProtection="1">
      <alignment/>
      <protection locked="0"/>
    </xf>
    <xf numFmtId="37" fontId="0" fillId="7" borderId="0" xfId="0" applyNumberFormat="1" applyFont="1" applyFill="1" applyAlignment="1" applyProtection="1">
      <alignment/>
      <protection locked="0"/>
    </xf>
    <xf numFmtId="7" fontId="0" fillId="7" borderId="19" xfId="0" applyNumberFormat="1" applyFont="1" applyFill="1" applyBorder="1" applyAlignment="1" applyProtection="1">
      <alignment/>
      <protection locked="0"/>
    </xf>
    <xf numFmtId="37" fontId="0" fillId="7" borderId="11" xfId="0" applyNumberFormat="1" applyFont="1" applyFill="1" applyBorder="1" applyAlignment="1" applyProtection="1">
      <alignment/>
      <protection locked="0"/>
    </xf>
    <xf numFmtId="5" fontId="0" fillId="7" borderId="14" xfId="0" applyNumberFormat="1" applyFont="1" applyFill="1" applyBorder="1" applyAlignment="1" applyProtection="1">
      <alignment/>
      <protection locked="0"/>
    </xf>
    <xf numFmtId="37" fontId="0" fillId="7" borderId="0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/>
    </xf>
    <xf numFmtId="0" fontId="0" fillId="7" borderId="20" xfId="0" applyFont="1" applyFill="1" applyBorder="1" applyAlignment="1" applyProtection="1">
      <alignment/>
      <protection locked="0"/>
    </xf>
    <xf numFmtId="42" fontId="0" fillId="7" borderId="21" xfId="44" applyNumberFormat="1" applyFont="1" applyFill="1" applyBorder="1" applyAlignment="1" applyProtection="1">
      <alignment/>
      <protection locked="0"/>
    </xf>
    <xf numFmtId="44" fontId="0" fillId="7" borderId="22" xfId="44" applyNumberFormat="1" applyFont="1" applyFill="1" applyBorder="1" applyAlignment="1" applyProtection="1">
      <alignment/>
      <protection locked="0"/>
    </xf>
    <xf numFmtId="41" fontId="0" fillId="7" borderId="11" xfId="42" applyNumberFormat="1" applyFont="1" applyFill="1" applyBorder="1" applyAlignment="1" applyProtection="1">
      <alignment/>
      <protection locked="0"/>
    </xf>
    <xf numFmtId="43" fontId="0" fillId="7" borderId="23" xfId="42" applyNumberFormat="1" applyFont="1" applyFill="1" applyBorder="1" applyAlignment="1" applyProtection="1">
      <alignment/>
      <protection locked="0"/>
    </xf>
    <xf numFmtId="42" fontId="0" fillId="7" borderId="14" xfId="44" applyNumberFormat="1" applyFont="1" applyFill="1" applyBorder="1" applyAlignment="1" applyProtection="1">
      <alignment/>
      <protection locked="0"/>
    </xf>
    <xf numFmtId="44" fontId="0" fillId="7" borderId="24" xfId="44" applyNumberFormat="1" applyFont="1" applyFill="1" applyBorder="1" applyAlignment="1" applyProtection="1">
      <alignment/>
      <protection locked="0"/>
    </xf>
    <xf numFmtId="43" fontId="0" fillId="7" borderId="15" xfId="44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41" fontId="0" fillId="7" borderId="19" xfId="42" applyNumberFormat="1" applyFont="1" applyFill="1" applyBorder="1" applyAlignment="1" applyProtection="1">
      <alignment/>
      <protection locked="0"/>
    </xf>
    <xf numFmtId="41" fontId="0" fillId="7" borderId="20" xfId="42" applyNumberFormat="1" applyFont="1" applyFill="1" applyBorder="1" applyAlignment="1" applyProtection="1">
      <alignment/>
      <protection locked="0"/>
    </xf>
    <xf numFmtId="41" fontId="0" fillId="7" borderId="25" xfId="42" applyNumberFormat="1" applyFont="1" applyFill="1" applyBorder="1" applyAlignment="1" applyProtection="1">
      <alignment/>
      <protection locked="0"/>
    </xf>
    <xf numFmtId="41" fontId="0" fillId="7" borderId="11" xfId="42" applyNumberFormat="1" applyFont="1" applyFill="1" applyBorder="1" applyAlignment="1" applyProtection="1">
      <alignment/>
      <protection locked="0"/>
    </xf>
    <xf numFmtId="41" fontId="0" fillId="7" borderId="26" xfId="42" applyNumberFormat="1" applyFont="1" applyFill="1" applyBorder="1" applyAlignment="1" applyProtection="1">
      <alignment/>
      <protection locked="0"/>
    </xf>
    <xf numFmtId="41" fontId="0" fillId="7" borderId="11" xfId="42" applyNumberFormat="1" applyFont="1" applyFill="1" applyBorder="1" applyAlignment="1" applyProtection="1">
      <alignment/>
      <protection locked="0"/>
    </xf>
    <xf numFmtId="41" fontId="0" fillId="7" borderId="11" xfId="42" applyNumberFormat="1" applyFill="1" applyBorder="1" applyAlignment="1" applyProtection="1">
      <alignment/>
      <protection locked="0"/>
    </xf>
    <xf numFmtId="41" fontId="0" fillId="7" borderId="26" xfId="0" applyNumberFormat="1" applyFont="1" applyFill="1" applyBorder="1" applyAlignment="1" applyProtection="1">
      <alignment/>
      <protection locked="0"/>
    </xf>
    <xf numFmtId="41" fontId="0" fillId="7" borderId="11" xfId="0" applyNumberFormat="1" applyFont="1" applyFill="1" applyBorder="1" applyAlignment="1" applyProtection="1">
      <alignment/>
      <protection locked="0"/>
    </xf>
    <xf numFmtId="42" fontId="0" fillId="7" borderId="10" xfId="44" applyNumberFormat="1" applyFill="1" applyBorder="1" applyAlignment="1" applyProtection="1">
      <alignment/>
      <protection locked="0"/>
    </xf>
    <xf numFmtId="42" fontId="0" fillId="7" borderId="27" xfId="44" applyNumberFormat="1" applyFont="1" applyFill="1" applyBorder="1" applyAlignment="1" applyProtection="1">
      <alignment/>
      <protection locked="0"/>
    </xf>
    <xf numFmtId="42" fontId="0" fillId="7" borderId="10" xfId="44" applyNumberFormat="1" applyFont="1" applyFill="1" applyBorder="1" applyAlignment="1" applyProtection="1">
      <alignment/>
      <protection locked="0"/>
    </xf>
    <xf numFmtId="0" fontId="0" fillId="7" borderId="28" xfId="0" applyFont="1" applyFill="1" applyBorder="1" applyAlignment="1" applyProtection="1">
      <alignment horizontal="center"/>
      <protection locked="0"/>
    </xf>
    <xf numFmtId="42" fontId="0" fillId="7" borderId="0" xfId="44" applyNumberFormat="1" applyFont="1" applyFill="1" applyBorder="1" applyAlignment="1" applyProtection="1">
      <alignment/>
      <protection locked="0"/>
    </xf>
    <xf numFmtId="42" fontId="0" fillId="7" borderId="19" xfId="44" applyNumberFormat="1" applyFont="1" applyFill="1" applyBorder="1" applyAlignment="1" applyProtection="1">
      <alignment/>
      <protection locked="0"/>
    </xf>
    <xf numFmtId="37" fontId="0" fillId="2" borderId="11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1" fontId="0" fillId="16" borderId="0" xfId="0" applyNumberFormat="1" applyFont="1" applyFill="1" applyBorder="1" applyAlignment="1" applyProtection="1">
      <alignment horizontal="left"/>
      <protection/>
    </xf>
    <xf numFmtId="0" fontId="0" fillId="7" borderId="13" xfId="0" applyFont="1" applyFill="1" applyBorder="1" applyAlignment="1" applyProtection="1">
      <alignment/>
      <protection locked="0"/>
    </xf>
    <xf numFmtId="0" fontId="0" fillId="7" borderId="20" xfId="0" applyFont="1" applyFill="1" applyBorder="1" applyAlignment="1" applyProtection="1">
      <alignment/>
      <protection locked="0"/>
    </xf>
    <xf numFmtId="0" fontId="0" fillId="7" borderId="29" xfId="0" applyFont="1" applyFill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8" width="12.7109375" style="3" customWidth="1"/>
    <col min="9" max="9" width="2.7109375" style="3" customWidth="1"/>
    <col min="10" max="23" width="12.7109375" style="3" customWidth="1"/>
    <col min="24" max="16384" width="9.140625" style="3" customWidth="1"/>
  </cols>
  <sheetData>
    <row r="1" spans="3:5" ht="12.75">
      <c r="C1" s="1" t="s">
        <v>0</v>
      </c>
      <c r="D1" s="126"/>
      <c r="E1" s="126"/>
    </row>
    <row r="2" spans="3:5" ht="12.75">
      <c r="C2" s="1" t="s">
        <v>1</v>
      </c>
      <c r="D2" s="126"/>
      <c r="E2" s="126"/>
    </row>
    <row r="3" spans="3:5" ht="12.75">
      <c r="C3" s="2"/>
      <c r="D3" s="129" t="s">
        <v>134</v>
      </c>
      <c r="E3" s="129"/>
    </row>
    <row r="4" ht="12.75"/>
    <row r="5" spans="1:9" ht="12.75">
      <c r="A5" s="128" t="s">
        <v>117</v>
      </c>
      <c r="B5" s="128"/>
      <c r="C5" s="128"/>
      <c r="D5" s="128"/>
      <c r="E5" s="128"/>
      <c r="F5" s="128"/>
      <c r="G5" s="128"/>
      <c r="H5" s="128"/>
      <c r="I5" s="10"/>
    </row>
    <row r="6" spans="1:9" ht="12.75">
      <c r="A6" s="127" t="s">
        <v>9</v>
      </c>
      <c r="B6" s="127"/>
      <c r="C6" s="127"/>
      <c r="D6" s="127"/>
      <c r="E6" s="127"/>
      <c r="F6" s="127"/>
      <c r="G6" s="127"/>
      <c r="H6" s="127"/>
      <c r="I6" s="10"/>
    </row>
    <row r="7" spans="1:9" ht="12.75">
      <c r="A7" s="23"/>
      <c r="B7" s="23"/>
      <c r="C7" s="23"/>
      <c r="D7" s="23"/>
      <c r="E7" s="23"/>
      <c r="F7" s="23"/>
      <c r="G7" s="23"/>
      <c r="H7" s="23"/>
      <c r="I7" s="10"/>
    </row>
    <row r="8" spans="1:9" ht="12.75">
      <c r="A8" s="24" t="s">
        <v>24</v>
      </c>
      <c r="B8" s="24"/>
      <c r="C8" s="24"/>
      <c r="D8" s="24"/>
      <c r="E8" s="23"/>
      <c r="F8" s="23"/>
      <c r="G8" s="23"/>
      <c r="H8" s="23"/>
      <c r="I8" s="10"/>
    </row>
    <row r="9" spans="1:9" ht="12.75">
      <c r="A9" s="23"/>
      <c r="B9" s="23"/>
      <c r="C9" s="23"/>
      <c r="D9" s="23"/>
      <c r="E9" s="23"/>
      <c r="F9" s="23"/>
      <c r="G9" s="23"/>
      <c r="H9" s="23"/>
      <c r="I9" s="10"/>
    </row>
    <row r="10" spans="1:9" ht="12.75">
      <c r="A10" s="25" t="s">
        <v>25</v>
      </c>
      <c r="B10" s="25"/>
      <c r="C10" s="25"/>
      <c r="D10" s="25"/>
      <c r="E10" s="40" t="s">
        <v>26</v>
      </c>
      <c r="F10" s="40" t="s">
        <v>5</v>
      </c>
      <c r="G10" s="40" t="s">
        <v>6</v>
      </c>
      <c r="H10" s="23"/>
      <c r="I10" s="10"/>
    </row>
    <row r="11" spans="1:9" ht="12.75">
      <c r="A11" s="26" t="s">
        <v>39</v>
      </c>
      <c r="B11" s="26"/>
      <c r="C11" s="26"/>
      <c r="D11" s="26"/>
      <c r="E11" s="90"/>
      <c r="F11" s="91"/>
      <c r="G11" s="92"/>
      <c r="H11" s="23"/>
      <c r="I11" s="10"/>
    </row>
    <row r="12" spans="1:9" ht="12.75">
      <c r="A12" s="26" t="s">
        <v>38</v>
      </c>
      <c r="B12" s="26"/>
      <c r="C12" s="26"/>
      <c r="D12" s="26"/>
      <c r="E12" s="97"/>
      <c r="F12" s="94"/>
      <c r="G12" s="95"/>
      <c r="H12" s="23"/>
      <c r="I12" s="10"/>
    </row>
    <row r="13" spans="1:9" ht="13.5" thickBot="1">
      <c r="A13" s="26" t="s">
        <v>50</v>
      </c>
      <c r="B13" s="26"/>
      <c r="C13" s="26"/>
      <c r="D13" s="26"/>
      <c r="E13" s="27"/>
      <c r="F13" s="28"/>
      <c r="G13" s="96"/>
      <c r="H13" s="79"/>
      <c r="I13" s="41"/>
    </row>
    <row r="14" spans="1:9" ht="13.5" thickTop="1">
      <c r="A14" s="26"/>
      <c r="B14" s="26"/>
      <c r="C14" s="26"/>
      <c r="D14" s="26"/>
      <c r="E14" s="27"/>
      <c r="F14" s="28"/>
      <c r="G14" s="30">
        <f>IF(G13="","",IF(G13=50000," Correct!"," Try again!"))</f>
      </c>
      <c r="H14" s="30">
        <f>IF(H13="","",IF(H13="U"," Yes!"," No"))</f>
      </c>
      <c r="I14" s="10"/>
    </row>
    <row r="15" spans="1:9" ht="12.75">
      <c r="A15" s="25" t="s">
        <v>65</v>
      </c>
      <c r="B15" s="25"/>
      <c r="C15" s="25"/>
      <c r="D15" s="25"/>
      <c r="E15" s="40" t="s">
        <v>26</v>
      </c>
      <c r="F15" s="40" t="s">
        <v>27</v>
      </c>
      <c r="G15" s="40" t="s">
        <v>6</v>
      </c>
      <c r="H15" s="23"/>
      <c r="I15" s="10"/>
    </row>
    <row r="16" spans="1:9" ht="12.75">
      <c r="A16" s="10" t="s">
        <v>51</v>
      </c>
      <c r="B16" s="10"/>
      <c r="C16" s="10"/>
      <c r="D16" s="10"/>
      <c r="E16" s="90"/>
      <c r="F16" s="91"/>
      <c r="G16" s="92"/>
      <c r="H16" s="23"/>
      <c r="I16" s="10"/>
    </row>
    <row r="17" spans="1:9" ht="12.75">
      <c r="A17" s="26" t="s">
        <v>29</v>
      </c>
      <c r="B17" s="26"/>
      <c r="C17" s="26"/>
      <c r="D17" s="26"/>
      <c r="E17" s="93"/>
      <c r="F17" s="94"/>
      <c r="G17" s="95"/>
      <c r="H17" s="23"/>
      <c r="I17" s="10"/>
    </row>
    <row r="18" spans="1:9" ht="13.5" thickBot="1">
      <c r="A18" s="26" t="s">
        <v>28</v>
      </c>
      <c r="B18" s="26"/>
      <c r="C18" s="26"/>
      <c r="D18" s="26"/>
      <c r="E18" s="23"/>
      <c r="F18" s="23"/>
      <c r="G18" s="96"/>
      <c r="H18" s="79"/>
      <c r="I18" s="10"/>
    </row>
    <row r="19" spans="1:9" ht="13.5" thickTop="1">
      <c r="A19" s="26"/>
      <c r="B19" s="26"/>
      <c r="C19" s="26"/>
      <c r="D19" s="26"/>
      <c r="E19" s="23"/>
      <c r="F19" s="23"/>
      <c r="G19" s="30">
        <f>IF(G18="","",IF(G18=250000," Correct!"," Try again!"))</f>
      </c>
      <c r="H19" s="31">
        <f>IF(H18="","",IF(H18="U"," Yes!"," No"))</f>
      </c>
      <c r="I19" s="10"/>
    </row>
    <row r="20" spans="1:9" ht="12.75">
      <c r="A20" s="26" t="s">
        <v>29</v>
      </c>
      <c r="B20" s="26"/>
      <c r="C20" s="26"/>
      <c r="D20" s="26"/>
      <c r="E20" s="90"/>
      <c r="F20" s="91"/>
      <c r="G20" s="92"/>
      <c r="H20" s="17"/>
      <c r="I20" s="10"/>
    </row>
    <row r="21" spans="1:9" ht="12.75">
      <c r="A21" s="17" t="s">
        <v>30</v>
      </c>
      <c r="B21" s="17"/>
      <c r="C21" s="17"/>
      <c r="D21" s="17"/>
      <c r="E21" s="97"/>
      <c r="F21" s="94"/>
      <c r="G21" s="95"/>
      <c r="H21" s="17"/>
      <c r="I21" s="10"/>
    </row>
    <row r="22" spans="1:9" ht="13.5" thickBot="1">
      <c r="A22" s="17" t="s">
        <v>31</v>
      </c>
      <c r="B22" s="17"/>
      <c r="C22" s="17"/>
      <c r="D22" s="17"/>
      <c r="E22" s="17"/>
      <c r="F22" s="17"/>
      <c r="G22" s="96"/>
      <c r="H22" s="79"/>
      <c r="I22" s="10"/>
    </row>
    <row r="23" spans="1:9" ht="13.5" thickTop="1">
      <c r="A23" s="17"/>
      <c r="B23" s="17"/>
      <c r="C23" s="17"/>
      <c r="D23" s="17"/>
      <c r="E23" s="17"/>
      <c r="F23" s="17"/>
      <c r="G23" s="30">
        <f>IF(G22="","",IF(G22=200000," Correct!"," Try again!"))</f>
      </c>
      <c r="H23" s="30">
        <f>IF(H22="","",IF(H22="F"," Yes!"," No"))</f>
      </c>
      <c r="I23" s="10"/>
    </row>
    <row r="24" spans="1:9" ht="12.75">
      <c r="A24" s="17" t="s">
        <v>28</v>
      </c>
      <c r="B24" s="17"/>
      <c r="C24" s="17"/>
      <c r="D24" s="17"/>
      <c r="E24" s="84"/>
      <c r="F24" s="79"/>
      <c r="G24" s="29"/>
      <c r="H24" s="17"/>
      <c r="I24" s="10"/>
    </row>
    <row r="25" spans="1:9" ht="12.75">
      <c r="A25" s="17" t="s">
        <v>35</v>
      </c>
      <c r="B25" s="17"/>
      <c r="C25" s="17"/>
      <c r="D25" s="17"/>
      <c r="E25" s="86"/>
      <c r="F25" s="87"/>
      <c r="G25" s="29"/>
      <c r="H25" s="17"/>
      <c r="I25" s="10"/>
    </row>
    <row r="26" spans="1:9" ht="13.5" thickBot="1">
      <c r="A26" s="17" t="s">
        <v>36</v>
      </c>
      <c r="B26" s="17"/>
      <c r="C26" s="17"/>
      <c r="D26" s="17"/>
      <c r="E26" s="88"/>
      <c r="F26" s="79"/>
      <c r="G26" s="17"/>
      <c r="H26" s="23"/>
      <c r="I26" s="10"/>
    </row>
    <row r="27" spans="1:9" ht="13.5" thickTop="1">
      <c r="A27" s="10"/>
      <c r="B27" s="10"/>
      <c r="C27" s="10"/>
      <c r="D27" s="10"/>
      <c r="E27" s="30">
        <f>IF(E26="","",IF(E26=50000," Correct!"," Try again!"))</f>
      </c>
      <c r="F27" s="30">
        <f>IF(F26="","",IF(F26="U"," Yes!"," No"))</f>
      </c>
      <c r="G27" s="10"/>
      <c r="H27" s="10"/>
      <c r="I27" s="10"/>
    </row>
    <row r="28" spans="1:8" ht="12.75">
      <c r="A28" s="6"/>
      <c r="B28" s="6"/>
      <c r="C28" s="6"/>
      <c r="D28" s="6"/>
      <c r="F28" s="6"/>
      <c r="G28" s="6"/>
      <c r="H28" s="6"/>
    </row>
    <row r="29" spans="1:9" ht="12.75">
      <c r="A29" s="24" t="s">
        <v>45</v>
      </c>
      <c r="B29" s="24"/>
      <c r="C29" s="24"/>
      <c r="D29" s="24"/>
      <c r="E29" s="23"/>
      <c r="F29" s="23"/>
      <c r="G29" s="23"/>
      <c r="H29" s="23"/>
      <c r="I29" s="10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10"/>
    </row>
    <row r="31" spans="1:9" ht="12.75">
      <c r="A31" s="25" t="s">
        <v>37</v>
      </c>
      <c r="B31" s="25"/>
      <c r="C31" s="25"/>
      <c r="D31" s="25"/>
      <c r="E31" s="40" t="s">
        <v>4</v>
      </c>
      <c r="F31" s="40" t="s">
        <v>5</v>
      </c>
      <c r="G31" s="40" t="s">
        <v>6</v>
      </c>
      <c r="H31" s="23"/>
      <c r="I31" s="10"/>
    </row>
    <row r="32" spans="1:9" ht="12.75">
      <c r="A32" s="26" t="s">
        <v>39</v>
      </c>
      <c r="B32" s="26"/>
      <c r="C32" s="26"/>
      <c r="D32" s="26"/>
      <c r="E32" s="90"/>
      <c r="F32" s="91"/>
      <c r="G32" s="92"/>
      <c r="H32" s="23"/>
      <c r="I32" s="10"/>
    </row>
    <row r="33" spans="1:9" ht="12.75">
      <c r="A33" s="26" t="s">
        <v>38</v>
      </c>
      <c r="B33" s="26"/>
      <c r="C33" s="26"/>
      <c r="D33" s="26"/>
      <c r="E33" s="93"/>
      <c r="F33" s="94"/>
      <c r="G33" s="95"/>
      <c r="H33" s="23"/>
      <c r="I33" s="10"/>
    </row>
    <row r="34" spans="1:9" ht="12.75">
      <c r="A34" s="26" t="s">
        <v>32</v>
      </c>
      <c r="B34" s="26"/>
      <c r="C34" s="26"/>
      <c r="D34" s="26"/>
      <c r="E34" s="23"/>
      <c r="F34" s="23"/>
      <c r="G34" s="89"/>
      <c r="H34" s="79"/>
      <c r="I34" s="10"/>
    </row>
    <row r="35" spans="1:9" ht="12.75">
      <c r="A35" s="26"/>
      <c r="B35" s="26"/>
      <c r="C35" s="26"/>
      <c r="D35" s="26"/>
      <c r="E35" s="27"/>
      <c r="F35" s="28"/>
      <c r="G35" s="31">
        <f>IF(G34="","",IF(G34=78500," Correct!"," Try again!"))</f>
      </c>
      <c r="H35" s="31">
        <f>IF(H34="","",IF(H34="F"," Yes!"," No"))</f>
      </c>
      <c r="I35" s="10"/>
    </row>
    <row r="36" spans="1:9" ht="12.75">
      <c r="A36" s="25" t="s">
        <v>66</v>
      </c>
      <c r="B36" s="25"/>
      <c r="C36" s="25"/>
      <c r="D36" s="25"/>
      <c r="E36" s="40" t="s">
        <v>4</v>
      </c>
      <c r="F36" s="40" t="s">
        <v>46</v>
      </c>
      <c r="G36" s="40" t="s">
        <v>6</v>
      </c>
      <c r="H36" s="23"/>
      <c r="I36" s="10"/>
    </row>
    <row r="37" spans="1:9" ht="12.75">
      <c r="A37" s="10" t="s">
        <v>52</v>
      </c>
      <c r="B37" s="10"/>
      <c r="C37" s="10"/>
      <c r="D37" s="10"/>
      <c r="E37" s="90"/>
      <c r="F37" s="91"/>
      <c r="G37" s="92"/>
      <c r="H37" s="23"/>
      <c r="I37" s="10"/>
    </row>
    <row r="38" spans="1:9" ht="12.75">
      <c r="A38" s="26" t="s">
        <v>22</v>
      </c>
      <c r="B38" s="26"/>
      <c r="C38" s="26"/>
      <c r="D38" s="26"/>
      <c r="E38" s="93"/>
      <c r="F38" s="94"/>
      <c r="G38" s="95"/>
      <c r="H38" s="23"/>
      <c r="I38" s="10"/>
    </row>
    <row r="39" spans="1:9" ht="12.75">
      <c r="A39" s="26" t="s">
        <v>40</v>
      </c>
      <c r="B39" s="26"/>
      <c r="C39" s="26"/>
      <c r="D39" s="26"/>
      <c r="E39" s="23"/>
      <c r="F39" s="23"/>
      <c r="G39" s="89"/>
      <c r="H39" s="79"/>
      <c r="I39" s="10"/>
    </row>
    <row r="40" spans="1:9" ht="12.75">
      <c r="A40" s="26"/>
      <c r="B40" s="26"/>
      <c r="C40" s="26"/>
      <c r="D40" s="26"/>
      <c r="E40" s="23"/>
      <c r="F40" s="23"/>
      <c r="G40" s="31">
        <f>IF(G39="","",IF(G39=62500," Correct!"," Try again!"))</f>
      </c>
      <c r="H40" s="31">
        <f>IF(H39="","",IF(H39="F"," Yes!"," No"))</f>
      </c>
      <c r="I40" s="10"/>
    </row>
    <row r="41" spans="1:9" ht="12.75">
      <c r="A41" s="26" t="s">
        <v>22</v>
      </c>
      <c r="B41" s="26"/>
      <c r="C41" s="26"/>
      <c r="D41" s="26"/>
      <c r="E41" s="90"/>
      <c r="F41" s="91"/>
      <c r="G41" s="92"/>
      <c r="H41" s="17"/>
      <c r="I41" s="10"/>
    </row>
    <row r="42" spans="1:9" ht="12.75">
      <c r="A42" s="17" t="s">
        <v>23</v>
      </c>
      <c r="B42" s="17"/>
      <c r="C42" s="17"/>
      <c r="D42" s="17"/>
      <c r="E42" s="93"/>
      <c r="F42" s="94"/>
      <c r="G42" s="95"/>
      <c r="H42" s="17"/>
      <c r="I42" s="10"/>
    </row>
    <row r="43" spans="1:9" ht="12.75">
      <c r="A43" s="17" t="s">
        <v>41</v>
      </c>
      <c r="B43" s="17"/>
      <c r="C43" s="17"/>
      <c r="D43" s="17"/>
      <c r="E43" s="17"/>
      <c r="F43" s="17"/>
      <c r="G43" s="89"/>
      <c r="H43" s="79"/>
      <c r="I43" s="10"/>
    </row>
    <row r="44" spans="1:9" ht="12.75">
      <c r="A44" s="17"/>
      <c r="B44" s="17"/>
      <c r="C44" s="17"/>
      <c r="D44" s="17"/>
      <c r="E44" s="17"/>
      <c r="F44" s="17"/>
      <c r="G44" s="31">
        <f>IF(G43="","",IF(G43=16000," Correct!"," Try again!"))</f>
      </c>
      <c r="H44" s="31">
        <f>IF(H43="","",IF(H43="F"," Yes!"," No"))</f>
      </c>
      <c r="I44" s="10"/>
    </row>
    <row r="45" spans="1:9" ht="12.75">
      <c r="A45" s="17" t="s">
        <v>40</v>
      </c>
      <c r="B45" s="17"/>
      <c r="C45" s="17"/>
      <c r="D45" s="17"/>
      <c r="E45" s="84"/>
      <c r="F45" s="85"/>
      <c r="G45" s="29"/>
      <c r="H45" s="17"/>
      <c r="I45" s="10"/>
    </row>
    <row r="46" spans="1:9" ht="12.75">
      <c r="A46" s="17" t="s">
        <v>42</v>
      </c>
      <c r="B46" s="17"/>
      <c r="C46" s="17"/>
      <c r="D46" s="17"/>
      <c r="E46" s="86"/>
      <c r="F46" s="87"/>
      <c r="G46" s="29"/>
      <c r="H46" s="17"/>
      <c r="I46" s="10"/>
    </row>
    <row r="47" spans="1:9" ht="13.5" thickBot="1">
      <c r="A47" s="17" t="s">
        <v>43</v>
      </c>
      <c r="B47" s="17"/>
      <c r="C47" s="17"/>
      <c r="D47" s="17"/>
      <c r="E47" s="88"/>
      <c r="F47" s="79"/>
      <c r="G47" s="17"/>
      <c r="H47" s="23"/>
      <c r="I47" s="10"/>
    </row>
    <row r="48" spans="1:9" ht="13.5" thickTop="1">
      <c r="A48" s="17"/>
      <c r="B48" s="17"/>
      <c r="C48" s="17"/>
      <c r="D48" s="17"/>
      <c r="E48" s="31">
        <f>IF(E47="","",IF(E47=78500," Correct!"," Try again!"))</f>
      </c>
      <c r="F48" s="31">
        <f>IF(F47="","",IF(F47="F"," Yes!"," No"))</f>
      </c>
      <c r="G48" s="17"/>
      <c r="H48" s="23"/>
      <c r="I48" s="10"/>
    </row>
    <row r="49" spans="1:8" ht="12.75">
      <c r="A49"/>
      <c r="B49"/>
      <c r="C49"/>
      <c r="D49"/>
      <c r="E49" s="7"/>
      <c r="F49"/>
      <c r="G49"/>
      <c r="H49" s="6"/>
    </row>
    <row r="50" spans="1:9" ht="12.75">
      <c r="A50" s="24" t="s">
        <v>44</v>
      </c>
      <c r="B50" s="24"/>
      <c r="C50" s="24"/>
      <c r="D50" s="24"/>
      <c r="E50" s="23"/>
      <c r="F50" s="23"/>
      <c r="G50" s="23"/>
      <c r="H50" s="23"/>
      <c r="I50" s="10"/>
    </row>
    <row r="51" spans="1:9" ht="12.75">
      <c r="A51" s="26"/>
      <c r="B51" s="26"/>
      <c r="C51" s="26"/>
      <c r="D51" s="26"/>
      <c r="E51" s="23"/>
      <c r="F51" s="23"/>
      <c r="G51" s="23"/>
      <c r="H51" s="23"/>
      <c r="I51" s="10"/>
    </row>
    <row r="52" spans="1:9" ht="12.75">
      <c r="A52" s="25" t="s">
        <v>121</v>
      </c>
      <c r="B52" s="25"/>
      <c r="C52" s="25"/>
      <c r="D52" s="25"/>
      <c r="E52" s="78"/>
      <c r="F52" s="78"/>
      <c r="G52" s="78"/>
      <c r="H52" s="23"/>
      <c r="I52" s="10"/>
    </row>
    <row r="53" spans="1:9" ht="12.75">
      <c r="A53" s="17" t="s">
        <v>48</v>
      </c>
      <c r="B53" s="17"/>
      <c r="C53" s="17"/>
      <c r="D53" s="17"/>
      <c r="E53" s="80"/>
      <c r="F53" s="41"/>
      <c r="G53" s="29"/>
      <c r="H53" s="23"/>
      <c r="I53" s="10"/>
    </row>
    <row r="54" spans="1:9" ht="12.75">
      <c r="A54" s="17" t="s">
        <v>120</v>
      </c>
      <c r="B54" s="17"/>
      <c r="C54" s="17"/>
      <c r="D54" s="17"/>
      <c r="E54" s="83"/>
      <c r="F54" s="41"/>
      <c r="G54" s="29"/>
      <c r="H54" s="10"/>
      <c r="I54" s="10"/>
    </row>
    <row r="55" spans="1:9" ht="13.5" thickBot="1">
      <c r="A55" s="17" t="s">
        <v>121</v>
      </c>
      <c r="B55" s="17"/>
      <c r="C55" s="17"/>
      <c r="D55" s="17"/>
      <c r="E55" s="82"/>
      <c r="F55" s="79"/>
      <c r="G55" s="17"/>
      <c r="H55" s="10"/>
      <c r="I55" s="10"/>
    </row>
    <row r="56" spans="1:9" ht="13.5" thickTop="1">
      <c r="A56" s="17"/>
      <c r="B56" s="17"/>
      <c r="C56" s="17"/>
      <c r="D56" s="17"/>
      <c r="E56" s="31">
        <f>IF(E55="","",IF(E55=116000," Correct!"," Try again!"))</f>
      </c>
      <c r="F56" s="31">
        <f>IF(F55="","",IF(F55="F"," Yes!"," No"))</f>
      </c>
      <c r="G56" s="17"/>
      <c r="H56" s="10"/>
      <c r="I56" s="10"/>
    </row>
    <row r="57" spans="1:9" ht="12.75">
      <c r="A57" s="25" t="s">
        <v>122</v>
      </c>
      <c r="B57" s="25"/>
      <c r="C57" s="25"/>
      <c r="D57" s="25"/>
      <c r="E57" s="78"/>
      <c r="F57" s="78"/>
      <c r="G57" s="78"/>
      <c r="H57" s="23"/>
      <c r="I57" s="10"/>
    </row>
    <row r="58" spans="1:9" ht="12.75">
      <c r="A58" s="17" t="s">
        <v>123</v>
      </c>
      <c r="B58" s="17"/>
      <c r="C58" s="17"/>
      <c r="D58" s="17"/>
      <c r="E58" s="80"/>
      <c r="F58" s="41"/>
      <c r="G58" s="29"/>
      <c r="H58" s="23"/>
      <c r="I58" s="10"/>
    </row>
    <row r="59" spans="1:9" ht="12.75">
      <c r="A59" s="17" t="s">
        <v>47</v>
      </c>
      <c r="B59" s="17"/>
      <c r="C59" s="17"/>
      <c r="D59" s="17"/>
      <c r="E59" s="81"/>
      <c r="F59" s="41"/>
      <c r="G59" s="29"/>
      <c r="H59" s="23"/>
      <c r="I59" s="10"/>
    </row>
    <row r="60" spans="1:9" ht="13.5" thickBot="1">
      <c r="A60" s="17" t="s">
        <v>122</v>
      </c>
      <c r="B60" s="17"/>
      <c r="C60" s="17"/>
      <c r="D60" s="17"/>
      <c r="E60" s="82"/>
      <c r="F60" s="79"/>
      <c r="G60" s="17"/>
      <c r="H60" s="10"/>
      <c r="I60" s="10"/>
    </row>
    <row r="61" spans="1:9" ht="13.5" thickTop="1">
      <c r="A61" s="17"/>
      <c r="B61" s="17"/>
      <c r="C61" s="17"/>
      <c r="D61" s="17"/>
      <c r="E61" s="31">
        <f>IF(E60="","",IF(E60=252000," Correct!"," Try again!"))</f>
      </c>
      <c r="F61" s="31">
        <f>IF(F60="","",IF(F60="U"," Yes!"," No"))</f>
      </c>
      <c r="G61" s="17"/>
      <c r="H61" s="10"/>
      <c r="I61" s="10"/>
    </row>
    <row r="62" ht="12.75"/>
  </sheetData>
  <sheetProtection password="C690" sheet="1" objects="1" scenarios="1" selectLockedCells="1"/>
  <mergeCells count="5">
    <mergeCell ref="D1:E1"/>
    <mergeCell ref="A6:H6"/>
    <mergeCell ref="A5:H5"/>
    <mergeCell ref="D3:E3"/>
    <mergeCell ref="D2:E2"/>
  </mergeCells>
  <dataValidations count="1">
    <dataValidation type="list" allowBlank="1" showInputMessage="1" showErrorMessage="1" sqref="F60 F55 H18 H34 H39 H43 F45:F47 H22 F24:F26 H13">
      <formula1>"F, U"</formula1>
    </dataValidation>
  </dataValidations>
  <printOptions horizontalCentered="1"/>
  <pageMargins left="0" right="0" top="0.65" bottom="0.53" header="0.5" footer="0.5"/>
  <pageSetup horizontalDpi="600" verticalDpi="600" orientation="portrait" r:id="rId3"/>
  <rowBreaks count="1" manualBreakCount="1">
    <brk id="4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30" width="12.7109375" style="0" customWidth="1"/>
  </cols>
  <sheetData>
    <row r="1" spans="1:6" ht="12.75">
      <c r="A1" s="130" t="s">
        <v>133</v>
      </c>
      <c r="B1" s="130"/>
      <c r="C1" s="21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7" ht="12.75">
      <c r="A3" s="128" t="s">
        <v>117</v>
      </c>
      <c r="B3" s="128"/>
      <c r="C3" s="128"/>
      <c r="D3" s="128"/>
      <c r="E3" s="128"/>
      <c r="F3" s="128"/>
      <c r="G3" s="17"/>
    </row>
    <row r="4" spans="1:7" ht="12.75">
      <c r="A4" s="128" t="s">
        <v>2</v>
      </c>
      <c r="B4" s="128"/>
      <c r="C4" s="128"/>
      <c r="D4" s="128"/>
      <c r="E4" s="128"/>
      <c r="F4" s="128"/>
      <c r="G4" s="17"/>
    </row>
    <row r="5" spans="1:7" ht="12.75">
      <c r="A5" s="15"/>
      <c r="B5" s="15"/>
      <c r="C5" s="15"/>
      <c r="D5" s="15"/>
      <c r="E5" s="15"/>
      <c r="F5" s="15"/>
      <c r="G5" s="17"/>
    </row>
    <row r="6" spans="1:7" ht="12.75">
      <c r="A6" s="12"/>
      <c r="B6" s="12"/>
      <c r="C6" s="53" t="s">
        <v>3</v>
      </c>
      <c r="D6" s="53" t="s">
        <v>4</v>
      </c>
      <c r="E6" s="53" t="s">
        <v>5</v>
      </c>
      <c r="F6" s="53" t="s">
        <v>6</v>
      </c>
      <c r="G6" s="17"/>
    </row>
    <row r="7" spans="1:7" ht="12.75">
      <c r="A7" s="12" t="s">
        <v>53</v>
      </c>
      <c r="B7" s="12"/>
      <c r="C7" s="125">
        <v>25</v>
      </c>
      <c r="D7" s="42"/>
      <c r="E7" s="74">
        <v>4</v>
      </c>
      <c r="F7" s="48">
        <f>+C7*E7</f>
        <v>100</v>
      </c>
      <c r="G7" s="17"/>
    </row>
    <row r="8" spans="1:7" ht="12.75">
      <c r="A8" s="12" t="s">
        <v>8</v>
      </c>
      <c r="B8" s="12"/>
      <c r="C8" s="43"/>
      <c r="D8" s="125">
        <v>6</v>
      </c>
      <c r="E8" s="76">
        <v>8</v>
      </c>
      <c r="F8" s="44">
        <f>+D8*E8</f>
        <v>48</v>
      </c>
      <c r="G8" s="17"/>
    </row>
    <row r="9" spans="1:7" ht="12.75">
      <c r="A9" s="12" t="s">
        <v>54</v>
      </c>
      <c r="B9" s="12"/>
      <c r="C9" s="43"/>
      <c r="D9" s="125">
        <v>6</v>
      </c>
      <c r="E9" s="76">
        <v>5</v>
      </c>
      <c r="F9" s="44">
        <f>+D9*E9</f>
        <v>30</v>
      </c>
      <c r="G9" s="17"/>
    </row>
    <row r="10" spans="1:7" ht="12.75">
      <c r="A10" s="12" t="s">
        <v>55</v>
      </c>
      <c r="B10" s="12"/>
      <c r="C10" s="45"/>
      <c r="D10" s="123">
        <v>6</v>
      </c>
      <c r="E10" s="77">
        <v>7</v>
      </c>
      <c r="F10" s="46">
        <f>+D10*E10</f>
        <v>42</v>
      </c>
      <c r="G10" s="17"/>
    </row>
    <row r="11" spans="1:7" ht="13.5" thickBot="1">
      <c r="A11" s="12" t="s">
        <v>11</v>
      </c>
      <c r="B11" s="12"/>
      <c r="C11" s="47"/>
      <c r="D11" s="124"/>
      <c r="E11" s="47"/>
      <c r="F11" s="49">
        <f>SUM(F7:F10)</f>
        <v>220</v>
      </c>
      <c r="G11" s="17"/>
    </row>
    <row r="12" spans="1:7" ht="13.5" thickTop="1">
      <c r="A12" s="9"/>
      <c r="B12" s="9"/>
      <c r="C12" s="9"/>
      <c r="D12" s="9"/>
      <c r="E12" s="9"/>
      <c r="F12" s="12"/>
      <c r="G12" s="17"/>
    </row>
    <row r="13" spans="1:7" ht="12.75">
      <c r="A13" s="9" t="s">
        <v>12</v>
      </c>
      <c r="B13" s="9"/>
      <c r="C13" s="9"/>
      <c r="D13" s="9"/>
      <c r="E13" s="9"/>
      <c r="F13" s="12"/>
      <c r="G13" s="17"/>
    </row>
    <row r="14" spans="1:7" ht="12.75">
      <c r="A14" s="9" t="s">
        <v>13</v>
      </c>
      <c r="B14" s="9"/>
      <c r="C14" s="9"/>
      <c r="D14" s="9"/>
      <c r="E14" s="17"/>
      <c r="F14" s="18">
        <v>0.8</v>
      </c>
      <c r="G14" s="17"/>
    </row>
    <row r="15" spans="1:7" ht="12.75">
      <c r="A15" s="9" t="s">
        <v>14</v>
      </c>
      <c r="B15" s="9"/>
      <c r="C15" s="9"/>
      <c r="D15" s="9"/>
      <c r="E15" s="17"/>
      <c r="F15" s="50">
        <v>60000</v>
      </c>
      <c r="G15" s="17"/>
    </row>
    <row r="16" spans="1:7" ht="12.75">
      <c r="A16" s="9"/>
      <c r="B16" s="9"/>
      <c r="C16" s="9"/>
      <c r="D16" s="9"/>
      <c r="E16" s="9"/>
      <c r="F16" s="12"/>
      <c r="G16" s="17"/>
    </row>
    <row r="17" spans="1:7" ht="12.75">
      <c r="A17" s="67"/>
      <c r="B17" s="67"/>
      <c r="C17" s="67"/>
      <c r="D17" s="67"/>
      <c r="E17" s="67"/>
      <c r="F17" s="68"/>
      <c r="G17" s="69"/>
    </row>
    <row r="18" spans="1:7" ht="12.75">
      <c r="A18" s="128" t="s">
        <v>117</v>
      </c>
      <c r="B18" s="128"/>
      <c r="C18" s="128"/>
      <c r="D18" s="128"/>
      <c r="E18" s="128"/>
      <c r="F18" s="128"/>
      <c r="G18" s="17"/>
    </row>
    <row r="19" spans="1:7" ht="12.75">
      <c r="A19" s="128" t="s">
        <v>15</v>
      </c>
      <c r="B19" s="128"/>
      <c r="C19" s="128"/>
      <c r="D19" s="128"/>
      <c r="E19" s="128"/>
      <c r="F19" s="128"/>
      <c r="G19" s="17"/>
    </row>
    <row r="20" spans="1:7" ht="12.75">
      <c r="A20" s="9"/>
      <c r="B20" s="9"/>
      <c r="C20" s="20"/>
      <c r="D20" s="9"/>
      <c r="E20" s="9"/>
      <c r="F20" s="12"/>
      <c r="G20" s="17"/>
    </row>
    <row r="21" spans="1:7" ht="12.75">
      <c r="A21" s="9"/>
      <c r="B21" s="9"/>
      <c r="C21" s="54" t="s">
        <v>16</v>
      </c>
      <c r="D21" s="54"/>
      <c r="E21" s="54"/>
      <c r="F21" s="12"/>
      <c r="G21" s="17"/>
    </row>
    <row r="22" spans="1:7" ht="12.75">
      <c r="A22" s="9"/>
      <c r="B22" s="9"/>
      <c r="C22" s="55">
        <v>0.7</v>
      </c>
      <c r="D22" s="55">
        <v>0.8</v>
      </c>
      <c r="E22" s="55">
        <v>0.9</v>
      </c>
      <c r="F22" s="12"/>
      <c r="G22" s="17"/>
    </row>
    <row r="23" spans="1:7" ht="12.75">
      <c r="A23" s="9" t="s">
        <v>17</v>
      </c>
      <c r="B23" s="9"/>
      <c r="C23" s="50">
        <v>42000</v>
      </c>
      <c r="D23" s="50">
        <v>48000</v>
      </c>
      <c r="E23" s="50">
        <v>54000</v>
      </c>
      <c r="F23" s="12"/>
      <c r="G23" s="17"/>
    </row>
    <row r="24" spans="1:7" ht="12.75">
      <c r="A24" s="9" t="s">
        <v>18</v>
      </c>
      <c r="B24" s="9"/>
      <c r="C24" s="50">
        <v>252000</v>
      </c>
      <c r="D24" s="50">
        <v>288000</v>
      </c>
      <c r="E24" s="50">
        <v>324000</v>
      </c>
      <c r="F24" s="12"/>
      <c r="G24" s="17"/>
    </row>
    <row r="25" spans="1:7" ht="12.75">
      <c r="A25" s="9" t="s">
        <v>49</v>
      </c>
      <c r="B25" s="9"/>
      <c r="C25" s="19"/>
      <c r="D25" s="19"/>
      <c r="E25" s="19"/>
      <c r="F25" s="12"/>
      <c r="G25" s="17"/>
    </row>
    <row r="26" spans="1:7" ht="12.75">
      <c r="A26" s="9" t="s">
        <v>56</v>
      </c>
      <c r="B26" s="9"/>
      <c r="C26" s="51">
        <v>2016000</v>
      </c>
      <c r="D26" s="52">
        <v>2016000</v>
      </c>
      <c r="E26" s="52">
        <v>2016000</v>
      </c>
      <c r="F26" s="12"/>
      <c r="G26" s="17"/>
    </row>
    <row r="27" spans="1:7" ht="12.75">
      <c r="A27" s="12" t="s">
        <v>57</v>
      </c>
      <c r="B27" s="12"/>
      <c r="C27" s="60">
        <v>1260000</v>
      </c>
      <c r="D27" s="60">
        <v>1440000</v>
      </c>
      <c r="E27" s="72">
        <v>1620000</v>
      </c>
      <c r="F27" s="12"/>
      <c r="G27" s="17"/>
    </row>
    <row r="28" spans="1:7" ht="12.75">
      <c r="A28" s="12"/>
      <c r="B28" s="12"/>
      <c r="C28" s="14"/>
      <c r="D28" s="14"/>
      <c r="E28" s="19"/>
      <c r="F28" s="12"/>
      <c r="G28" s="17"/>
    </row>
    <row r="29" spans="1:7" ht="12.75">
      <c r="A29" s="68"/>
      <c r="B29" s="68"/>
      <c r="C29" s="70"/>
      <c r="D29" s="70"/>
      <c r="E29" s="71"/>
      <c r="F29" s="68"/>
      <c r="G29" s="69"/>
    </row>
    <row r="30" spans="1:7" ht="12.75">
      <c r="A30" s="128" t="s">
        <v>117</v>
      </c>
      <c r="B30" s="128"/>
      <c r="C30" s="128"/>
      <c r="D30" s="128"/>
      <c r="E30" s="128"/>
      <c r="F30" s="128"/>
      <c r="G30" s="17"/>
    </row>
    <row r="31" spans="1:7" ht="12.75">
      <c r="A31" s="128" t="s">
        <v>119</v>
      </c>
      <c r="B31" s="128"/>
      <c r="C31" s="128"/>
      <c r="D31" s="128"/>
      <c r="E31" s="128"/>
      <c r="F31" s="128"/>
      <c r="G31" s="17"/>
    </row>
    <row r="32" spans="1:7" ht="12.75">
      <c r="A32" s="128" t="s">
        <v>118</v>
      </c>
      <c r="B32" s="128"/>
      <c r="C32" s="128"/>
      <c r="D32" s="128"/>
      <c r="E32" s="128"/>
      <c r="F32" s="128"/>
      <c r="G32" s="17"/>
    </row>
    <row r="33" spans="1:7" ht="12.75">
      <c r="A33" s="15"/>
      <c r="B33" s="15"/>
      <c r="C33" s="15"/>
      <c r="D33" s="15"/>
      <c r="E33" s="15"/>
      <c r="F33" s="15"/>
      <c r="G33" s="17"/>
    </row>
    <row r="34" spans="1:7" ht="12.75">
      <c r="A34" s="12"/>
      <c r="B34" s="12"/>
      <c r="C34" s="53" t="s">
        <v>3</v>
      </c>
      <c r="D34" s="53" t="s">
        <v>4</v>
      </c>
      <c r="E34" s="53" t="s">
        <v>5</v>
      </c>
      <c r="F34" s="53" t="s">
        <v>6</v>
      </c>
      <c r="G34" s="17"/>
    </row>
    <row r="35" spans="1:7" ht="12.75">
      <c r="A35" s="12" t="s">
        <v>7</v>
      </c>
      <c r="B35" s="12"/>
      <c r="C35" s="44">
        <v>1050000</v>
      </c>
      <c r="D35" s="42"/>
      <c r="E35" s="74">
        <v>4</v>
      </c>
      <c r="F35" s="48">
        <f>+C35*E35</f>
        <v>4200000</v>
      </c>
      <c r="G35" s="17"/>
    </row>
    <row r="36" spans="1:7" ht="12.75">
      <c r="A36" s="12" t="s">
        <v>8</v>
      </c>
      <c r="B36" s="12"/>
      <c r="C36" s="43"/>
      <c r="D36" s="56">
        <v>252000</v>
      </c>
      <c r="E36" s="76">
        <v>8</v>
      </c>
      <c r="F36" s="44">
        <f>+D36*E36</f>
        <v>2016000</v>
      </c>
      <c r="G36" s="17"/>
    </row>
    <row r="37" spans="1:7" ht="12.75">
      <c r="A37" s="12" t="s">
        <v>10</v>
      </c>
      <c r="B37" s="12"/>
      <c r="C37" s="45"/>
      <c r="D37" s="57">
        <v>252000</v>
      </c>
      <c r="E37" s="77">
        <v>12</v>
      </c>
      <c r="F37" s="46">
        <f>+D37*E37</f>
        <v>3024000</v>
      </c>
      <c r="G37" s="17"/>
    </row>
    <row r="38" spans="1:7" ht="13.5" thickBot="1">
      <c r="A38" s="12" t="s">
        <v>11</v>
      </c>
      <c r="B38" s="12"/>
      <c r="C38" s="47"/>
      <c r="D38" s="47"/>
      <c r="E38" s="47"/>
      <c r="F38" s="49">
        <f>SUM(F35:F37)</f>
        <v>9240000</v>
      </c>
      <c r="G38" s="17"/>
    </row>
    <row r="39" spans="1:7" ht="13.5" thickTop="1">
      <c r="A39" s="9"/>
      <c r="B39" s="9"/>
      <c r="C39" s="9"/>
      <c r="D39" s="9"/>
      <c r="E39" s="9"/>
      <c r="F39" s="12"/>
      <c r="G39" s="17"/>
    </row>
    <row r="40" spans="1:7" ht="12.75">
      <c r="A40" s="9" t="s">
        <v>21</v>
      </c>
      <c r="B40" s="9"/>
      <c r="C40" s="9"/>
      <c r="D40" s="9"/>
      <c r="E40" s="9"/>
      <c r="F40" s="12"/>
      <c r="G40" s="17"/>
    </row>
    <row r="41" spans="1:7" ht="12.75">
      <c r="A41" s="12"/>
      <c r="B41" s="12"/>
      <c r="C41" s="12"/>
      <c r="D41" s="12"/>
      <c r="E41" s="12"/>
      <c r="F41" s="12"/>
      <c r="G41" s="17"/>
    </row>
    <row r="42" spans="1:7" ht="12.75">
      <c r="A42" s="12" t="s">
        <v>7</v>
      </c>
      <c r="B42" s="12"/>
      <c r="C42" s="44">
        <v>1000000</v>
      </c>
      <c r="D42" s="47"/>
      <c r="E42" s="74">
        <v>4.25</v>
      </c>
      <c r="F42" s="48">
        <f>+C42*E42</f>
        <v>4250000</v>
      </c>
      <c r="G42" s="17"/>
    </row>
    <row r="43" spans="1:7" ht="12.75">
      <c r="A43" s="12" t="s">
        <v>8</v>
      </c>
      <c r="B43" s="12"/>
      <c r="C43" s="58"/>
      <c r="D43" s="44">
        <v>250000</v>
      </c>
      <c r="E43" s="75">
        <v>7.75</v>
      </c>
      <c r="F43" s="44">
        <f>+D43*E43</f>
        <v>1937500</v>
      </c>
      <c r="G43" s="17"/>
    </row>
    <row r="44" spans="1:7" ht="12.75">
      <c r="A44" s="9" t="s">
        <v>19</v>
      </c>
      <c r="B44" s="9"/>
      <c r="C44" s="47"/>
      <c r="D44" s="58"/>
      <c r="E44" s="58"/>
      <c r="F44" s="44">
        <v>1960000</v>
      </c>
      <c r="G44" s="17"/>
    </row>
    <row r="45" spans="1:7" ht="12.75">
      <c r="A45" s="12" t="s">
        <v>20</v>
      </c>
      <c r="B45" s="12"/>
      <c r="C45" s="47"/>
      <c r="D45" s="58"/>
      <c r="E45" s="58"/>
      <c r="F45" s="46">
        <v>1200000</v>
      </c>
      <c r="G45" s="17"/>
    </row>
    <row r="46" spans="1:7" ht="13.5" thickBot="1">
      <c r="A46" s="12"/>
      <c r="B46" s="12"/>
      <c r="C46" s="47"/>
      <c r="D46" s="58"/>
      <c r="E46" s="58"/>
      <c r="F46" s="49">
        <f>SUM(F42:F45)</f>
        <v>9347500</v>
      </c>
      <c r="G46" s="17"/>
    </row>
    <row r="47" spans="1:7" ht="13.5" thickTop="1">
      <c r="A47" s="12"/>
      <c r="B47" s="12"/>
      <c r="C47" s="12"/>
      <c r="D47" s="9"/>
      <c r="E47" s="9"/>
      <c r="F47" s="12"/>
      <c r="G47" s="17"/>
    </row>
    <row r="48" spans="1:7" ht="12.75">
      <c r="A48" s="73" t="s">
        <v>58</v>
      </c>
      <c r="B48" s="8"/>
      <c r="C48" s="9"/>
      <c r="D48" s="9"/>
      <c r="E48" s="17"/>
      <c r="F48" s="10"/>
      <c r="G48" s="17"/>
    </row>
    <row r="49" spans="1:7" ht="12.75">
      <c r="A49" s="9" t="s">
        <v>64</v>
      </c>
      <c r="B49" s="9"/>
      <c r="C49" s="10"/>
      <c r="D49" s="10"/>
      <c r="E49" s="9"/>
      <c r="F49" s="12"/>
      <c r="G49" s="17"/>
    </row>
    <row r="50" spans="1:7" ht="12.75">
      <c r="A50" s="9" t="s">
        <v>59</v>
      </c>
      <c r="B50" s="9"/>
      <c r="C50" s="10"/>
      <c r="D50" s="48">
        <v>250000</v>
      </c>
      <c r="E50" s="9" t="s">
        <v>33</v>
      </c>
      <c r="F50" s="12"/>
      <c r="G50" s="17"/>
    </row>
    <row r="51" spans="1:7" ht="12.75">
      <c r="A51" s="12" t="s">
        <v>60</v>
      </c>
      <c r="B51" s="12"/>
      <c r="C51" s="12"/>
      <c r="D51" s="59">
        <v>200000</v>
      </c>
      <c r="E51" s="9" t="s">
        <v>34</v>
      </c>
      <c r="F51" s="12"/>
      <c r="G51" s="17"/>
    </row>
    <row r="52" spans="1:7" ht="12.75">
      <c r="A52" s="12" t="s">
        <v>61</v>
      </c>
      <c r="B52" s="12"/>
      <c r="C52" s="12"/>
      <c r="D52" s="60"/>
      <c r="E52" s="9"/>
      <c r="F52" s="12"/>
      <c r="G52" s="17"/>
    </row>
    <row r="53" spans="1:7" ht="12.75">
      <c r="A53" s="9" t="s">
        <v>62</v>
      </c>
      <c r="B53" s="9"/>
      <c r="C53" s="9"/>
      <c r="D53" s="61">
        <v>62500</v>
      </c>
      <c r="E53" s="9" t="s">
        <v>34</v>
      </c>
      <c r="F53" s="12"/>
      <c r="G53" s="17"/>
    </row>
    <row r="54" spans="1:7" ht="12.75">
      <c r="A54" s="9" t="s">
        <v>63</v>
      </c>
      <c r="B54" s="9"/>
      <c r="C54" s="9"/>
      <c r="D54" s="61">
        <v>16000</v>
      </c>
      <c r="E54" s="9" t="s">
        <v>34</v>
      </c>
      <c r="F54" s="12"/>
      <c r="G54" s="17"/>
    </row>
    <row r="55" spans="1:7" ht="12.75">
      <c r="A55" s="17"/>
      <c r="B55" s="17"/>
      <c r="C55" s="17"/>
      <c r="D55" s="17"/>
      <c r="E55" s="17"/>
      <c r="F55" s="17"/>
      <c r="G55" s="17"/>
    </row>
  </sheetData>
  <sheetProtection password="C690" sheet="1" objects="1" scenarios="1" selectLockedCells="1" selectUnlockedCells="1"/>
  <mergeCells count="8">
    <mergeCell ref="A1:B1"/>
    <mergeCell ref="A4:F4"/>
    <mergeCell ref="A3:F3"/>
    <mergeCell ref="A32:F32"/>
    <mergeCell ref="A31:F31"/>
    <mergeCell ref="A30:F30"/>
    <mergeCell ref="A19:F19"/>
    <mergeCell ref="A18:F18"/>
  </mergeCells>
  <printOptions horizontalCentered="1"/>
  <pageMargins left="0.75" right="0.75" top="0.63" bottom="0.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7" width="12.7109375" style="3" customWidth="1"/>
    <col min="8" max="8" width="2.7109375" style="3" customWidth="1"/>
    <col min="9" max="35" width="12.7109375" style="3" customWidth="1"/>
    <col min="36" max="16384" width="9.140625" style="3" customWidth="1"/>
  </cols>
  <sheetData>
    <row r="1" spans="3:5" ht="12.75">
      <c r="C1" s="1" t="s">
        <v>0</v>
      </c>
      <c r="D1" s="126"/>
      <c r="E1" s="126"/>
    </row>
    <row r="2" spans="3:5" ht="12.75">
      <c r="C2" s="1" t="s">
        <v>1</v>
      </c>
      <c r="D2" s="126"/>
      <c r="E2" s="126"/>
    </row>
    <row r="3" spans="3:5" ht="12.75">
      <c r="C3" s="2"/>
      <c r="D3" s="129" t="s">
        <v>132</v>
      </c>
      <c r="E3" s="129"/>
    </row>
    <row r="4" ht="12.75"/>
    <row r="5" spans="1:8" ht="12.75">
      <c r="A5" s="128" t="s">
        <v>124</v>
      </c>
      <c r="B5" s="128"/>
      <c r="C5" s="128"/>
      <c r="D5" s="128"/>
      <c r="E5" s="128"/>
      <c r="F5" s="128"/>
      <c r="G5" s="128"/>
      <c r="H5" s="17"/>
    </row>
    <row r="6" spans="1:8" ht="12.75">
      <c r="A6" s="128" t="s">
        <v>94</v>
      </c>
      <c r="B6" s="128"/>
      <c r="C6" s="128"/>
      <c r="D6" s="128"/>
      <c r="E6" s="128"/>
      <c r="F6" s="128"/>
      <c r="G6" s="128"/>
      <c r="H6" s="17"/>
    </row>
    <row r="7" spans="1:8" ht="12.75">
      <c r="A7" s="128" t="s">
        <v>125</v>
      </c>
      <c r="B7" s="128"/>
      <c r="C7" s="128"/>
      <c r="D7" s="128"/>
      <c r="E7" s="128"/>
      <c r="F7" s="128"/>
      <c r="G7" s="128"/>
      <c r="H7" s="17"/>
    </row>
    <row r="8" spans="1:8" ht="12.75">
      <c r="A8" s="34"/>
      <c r="B8" s="34"/>
      <c r="C8" s="34"/>
      <c r="D8" s="34"/>
      <c r="E8" s="34"/>
      <c r="F8" s="34"/>
      <c r="G8" s="34"/>
      <c r="H8" s="17"/>
    </row>
    <row r="9" spans="1:8" ht="12.75">
      <c r="A9" s="35"/>
      <c r="B9" s="35"/>
      <c r="C9" s="35"/>
      <c r="D9" s="35"/>
      <c r="E9" s="35"/>
      <c r="F9" s="35"/>
      <c r="G9" s="35"/>
      <c r="H9" s="17"/>
    </row>
    <row r="10" spans="1:8" ht="12.75">
      <c r="A10" s="35"/>
      <c r="B10" s="35"/>
      <c r="C10" s="35"/>
      <c r="D10" s="39" t="s">
        <v>72</v>
      </c>
      <c r="E10" s="62" t="s">
        <v>95</v>
      </c>
      <c r="F10" s="62"/>
      <c r="G10" s="35"/>
      <c r="H10" s="17"/>
    </row>
    <row r="11" spans="1:8" ht="12.75">
      <c r="A11" s="35"/>
      <c r="B11" s="35"/>
      <c r="C11" s="35"/>
      <c r="D11" s="53" t="s">
        <v>74</v>
      </c>
      <c r="E11" s="63" t="s">
        <v>96</v>
      </c>
      <c r="F11" s="63" t="s">
        <v>9</v>
      </c>
      <c r="G11" s="35"/>
      <c r="H11" s="17"/>
    </row>
    <row r="12" spans="1:8" ht="12.75">
      <c r="A12" s="12" t="s">
        <v>67</v>
      </c>
      <c r="B12" s="12"/>
      <c r="C12" s="12"/>
      <c r="D12" s="121"/>
      <c r="E12" s="122"/>
      <c r="F12" s="121"/>
      <c r="G12" s="79"/>
      <c r="H12" s="17"/>
    </row>
    <row r="13" spans="1:8" ht="12.75">
      <c r="A13" s="12" t="s">
        <v>79</v>
      </c>
      <c r="B13" s="12"/>
      <c r="C13" s="12"/>
      <c r="D13" s="65"/>
      <c r="E13" s="58"/>
      <c r="F13" s="58"/>
      <c r="G13" s="35"/>
      <c r="H13" s="17"/>
    </row>
    <row r="14" spans="1:8" ht="12.75">
      <c r="A14" s="12" t="s">
        <v>69</v>
      </c>
      <c r="B14" s="12"/>
      <c r="C14" s="12"/>
      <c r="D14" s="107"/>
      <c r="E14" s="108"/>
      <c r="F14" s="107"/>
      <c r="G14" s="79"/>
      <c r="H14" s="17"/>
    </row>
    <row r="15" spans="1:8" ht="12.75">
      <c r="A15" s="12" t="s">
        <v>70</v>
      </c>
      <c r="B15" s="12"/>
      <c r="C15" s="12"/>
      <c r="D15" s="109"/>
      <c r="E15" s="110"/>
      <c r="F15" s="109"/>
      <c r="G15" s="87"/>
      <c r="H15" s="17"/>
    </row>
    <row r="16" spans="1:8" ht="12.75">
      <c r="A16" s="9" t="s">
        <v>83</v>
      </c>
      <c r="B16" s="9"/>
      <c r="C16" s="9"/>
      <c r="D16" s="109"/>
      <c r="E16" s="110"/>
      <c r="F16" s="109"/>
      <c r="G16" s="87"/>
      <c r="H16" s="17"/>
    </row>
    <row r="17" spans="1:8" ht="12.75">
      <c r="A17" s="9" t="s">
        <v>85</v>
      </c>
      <c r="B17" s="9"/>
      <c r="C17" s="9"/>
      <c r="D17" s="109"/>
      <c r="E17" s="110"/>
      <c r="F17" s="109"/>
      <c r="G17" s="87"/>
      <c r="H17" s="17"/>
    </row>
    <row r="18" spans="1:8" ht="12.75">
      <c r="A18" s="9" t="s">
        <v>77</v>
      </c>
      <c r="B18" s="9"/>
      <c r="C18" s="9"/>
      <c r="D18" s="109"/>
      <c r="E18" s="110"/>
      <c r="F18" s="109"/>
      <c r="G18" s="87"/>
      <c r="H18" s="17"/>
    </row>
    <row r="19" spans="1:8" ht="12.75">
      <c r="A19" s="9" t="s">
        <v>78</v>
      </c>
      <c r="B19" s="9"/>
      <c r="C19" s="9"/>
      <c r="D19" s="113"/>
      <c r="E19" s="112"/>
      <c r="F19" s="113"/>
      <c r="G19" s="87"/>
      <c r="H19" s="17"/>
    </row>
    <row r="20" spans="1:8" ht="12.75">
      <c r="A20" s="9" t="s">
        <v>116</v>
      </c>
      <c r="B20" s="9"/>
      <c r="C20" s="9"/>
      <c r="D20" s="113"/>
      <c r="E20" s="112"/>
      <c r="F20" s="113"/>
      <c r="G20" s="87"/>
      <c r="H20" s="17"/>
    </row>
    <row r="21" spans="1:8" ht="12.75">
      <c r="A21" s="17" t="s">
        <v>87</v>
      </c>
      <c r="B21" s="17"/>
      <c r="C21" s="17"/>
      <c r="D21" s="107"/>
      <c r="E21" s="108"/>
      <c r="F21" s="107"/>
      <c r="G21" s="79"/>
      <c r="H21" s="17"/>
    </row>
    <row r="22" spans="1:8" ht="12.75">
      <c r="A22" s="17" t="s">
        <v>88</v>
      </c>
      <c r="B22" s="17"/>
      <c r="C22" s="17"/>
      <c r="D22" s="66"/>
      <c r="E22" s="65"/>
      <c r="F22" s="65"/>
      <c r="G22" s="35"/>
      <c r="H22" s="17"/>
    </row>
    <row r="23" spans="1:8" ht="12.75">
      <c r="A23" s="9" t="s">
        <v>115</v>
      </c>
      <c r="B23" s="9"/>
      <c r="C23" s="9"/>
      <c r="D23" s="107"/>
      <c r="E23" s="108"/>
      <c r="F23" s="107"/>
      <c r="G23" s="85"/>
      <c r="H23" s="10"/>
    </row>
    <row r="24" spans="1:8" ht="12.75">
      <c r="A24" s="9" t="s">
        <v>89</v>
      </c>
      <c r="B24" s="9"/>
      <c r="C24" s="9"/>
      <c r="D24" s="109"/>
      <c r="E24" s="110"/>
      <c r="F24" s="109"/>
      <c r="G24" s="87"/>
      <c r="H24" s="10"/>
    </row>
    <row r="25" spans="1:8" ht="12.75">
      <c r="A25" s="9" t="s">
        <v>73</v>
      </c>
      <c r="B25" s="9"/>
      <c r="C25" s="9"/>
      <c r="D25" s="109"/>
      <c r="E25" s="110"/>
      <c r="F25" s="109"/>
      <c r="G25" s="87"/>
      <c r="H25" s="10"/>
    </row>
    <row r="26" spans="1:8" ht="12.75">
      <c r="A26" s="9" t="s">
        <v>91</v>
      </c>
      <c r="B26" s="9"/>
      <c r="C26" s="9"/>
      <c r="D26" s="109"/>
      <c r="E26" s="110"/>
      <c r="F26" s="109"/>
      <c r="G26" s="87"/>
      <c r="H26" s="10"/>
    </row>
    <row r="27" spans="1:8" ht="12.75">
      <c r="A27" s="9" t="s">
        <v>81</v>
      </c>
      <c r="B27" s="9"/>
      <c r="C27" s="9"/>
      <c r="D27" s="109"/>
      <c r="E27" s="110"/>
      <c r="F27" s="109"/>
      <c r="G27" s="87"/>
      <c r="H27" s="10"/>
    </row>
    <row r="28" spans="1:8" ht="12.75">
      <c r="A28" s="9" t="s">
        <v>82</v>
      </c>
      <c r="B28" s="9"/>
      <c r="C28" s="9"/>
      <c r="D28" s="109"/>
      <c r="E28" s="110"/>
      <c r="F28" s="109"/>
      <c r="G28" s="87"/>
      <c r="H28" s="10"/>
    </row>
    <row r="29" spans="1:8" ht="12.75">
      <c r="A29" s="9" t="s">
        <v>84</v>
      </c>
      <c r="B29" s="9"/>
      <c r="C29" s="9"/>
      <c r="D29" s="111"/>
      <c r="E29" s="112"/>
      <c r="F29" s="113"/>
      <c r="G29" s="87"/>
      <c r="H29" s="64"/>
    </row>
    <row r="30" spans="1:8" ht="12.75">
      <c r="A30" s="17" t="s">
        <v>92</v>
      </c>
      <c r="B30" s="17"/>
      <c r="C30" s="17"/>
      <c r="D30" s="114"/>
      <c r="E30" s="115"/>
      <c r="F30" s="116"/>
      <c r="G30" s="87"/>
      <c r="H30" s="10"/>
    </row>
    <row r="31" spans="1:8" ht="13.5" thickBot="1">
      <c r="A31" s="12" t="s">
        <v>86</v>
      </c>
      <c r="B31" s="12"/>
      <c r="C31" s="12"/>
      <c r="D31" s="117"/>
      <c r="E31" s="118"/>
      <c r="F31" s="119"/>
      <c r="G31" s="120"/>
      <c r="H31" s="10"/>
    </row>
    <row r="32" spans="1:8" ht="13.5" thickTop="1">
      <c r="A32" s="10"/>
      <c r="B32" s="10"/>
      <c r="C32" s="10"/>
      <c r="D32" s="30">
        <f>IF(D31="","",IF(D31=372400," Correct!"," Try again!"))</f>
      </c>
      <c r="E32" s="30">
        <f>IF(E31="","",IF(E31=393000," Correct!"," Try again!"))</f>
      </c>
      <c r="F32" s="30">
        <f>IF(F31="","",IF(F31=20600," Correct!"," Try again!"))</f>
      </c>
      <c r="G32" s="41"/>
      <c r="H32" s="10"/>
    </row>
    <row r="33" ht="12.75"/>
    <row r="34" spans="1:8" ht="12.75">
      <c r="A34" s="10" t="s">
        <v>101</v>
      </c>
      <c r="B34" s="10"/>
      <c r="C34" s="10"/>
      <c r="D34" s="10"/>
      <c r="E34" s="10"/>
      <c r="F34" s="10"/>
      <c r="G34" s="10"/>
      <c r="H34" s="10"/>
    </row>
    <row r="35" spans="1:8" ht="12.75">
      <c r="A35" s="10" t="s">
        <v>102</v>
      </c>
      <c r="B35" s="10"/>
      <c r="C35" s="10"/>
      <c r="D35" s="10"/>
      <c r="E35" s="10"/>
      <c r="F35" s="10"/>
      <c r="G35" s="10"/>
      <c r="H35" s="10"/>
    </row>
    <row r="36" spans="1:8" ht="12.75">
      <c r="A36" s="10"/>
      <c r="B36" s="10"/>
      <c r="C36" s="10"/>
      <c r="D36" s="10"/>
      <c r="E36" s="10"/>
      <c r="F36" s="10"/>
      <c r="G36" s="10"/>
      <c r="H36" s="10"/>
    </row>
    <row r="37" spans="1:8" ht="12.75">
      <c r="A37" s="10" t="s">
        <v>103</v>
      </c>
      <c r="B37" s="10"/>
      <c r="C37" s="10"/>
      <c r="D37" s="10"/>
      <c r="E37" s="10"/>
      <c r="F37" s="10"/>
      <c r="G37" s="10"/>
      <c r="H37" s="10"/>
    </row>
    <row r="38" spans="1:8" ht="12.75">
      <c r="A38" s="10"/>
      <c r="B38" s="10"/>
      <c r="C38" s="10"/>
      <c r="D38" s="40" t="s">
        <v>6</v>
      </c>
      <c r="E38" s="40" t="s">
        <v>104</v>
      </c>
      <c r="F38" s="10"/>
      <c r="G38" s="10"/>
      <c r="H38" s="10"/>
    </row>
    <row r="39" spans="1:8" ht="12.75">
      <c r="A39" s="10" t="s">
        <v>109</v>
      </c>
      <c r="B39" s="10"/>
      <c r="C39" s="10"/>
      <c r="D39" s="100"/>
      <c r="E39" s="101"/>
      <c r="F39" s="10"/>
      <c r="G39" s="10"/>
      <c r="H39" s="10"/>
    </row>
    <row r="40" spans="1:8" ht="12.75">
      <c r="A40" s="10" t="s">
        <v>105</v>
      </c>
      <c r="B40" s="10"/>
      <c r="C40" s="10"/>
      <c r="D40" s="102"/>
      <c r="E40" s="106"/>
      <c r="F40" s="10"/>
      <c r="G40" s="10"/>
      <c r="H40" s="10"/>
    </row>
    <row r="41" spans="1:8" ht="13.5" thickBot="1">
      <c r="A41" s="10" t="s">
        <v>106</v>
      </c>
      <c r="B41" s="10"/>
      <c r="C41" s="10"/>
      <c r="D41" s="104"/>
      <c r="E41" s="105"/>
      <c r="F41" s="10"/>
      <c r="G41" s="10"/>
      <c r="H41" s="10"/>
    </row>
    <row r="42" spans="1:8" ht="13.5" thickTop="1">
      <c r="A42" s="10"/>
      <c r="B42" s="10"/>
      <c r="C42" s="10"/>
      <c r="D42" s="30">
        <f>IF(D41="","",IF(D41=48000," Correct!"," Try again!"))</f>
      </c>
      <c r="E42" s="30">
        <f>IF(E41="","",IF(E41=2," Correct!"," Try again!"))</f>
      </c>
      <c r="F42" s="10"/>
      <c r="G42" s="10"/>
      <c r="H42" s="10"/>
    </row>
    <row r="43" spans="1:8" ht="12.75">
      <c r="A43" s="10" t="s">
        <v>107</v>
      </c>
      <c r="B43" s="10"/>
      <c r="C43" s="10"/>
      <c r="D43" s="10"/>
      <c r="E43" s="10"/>
      <c r="F43" s="10"/>
      <c r="G43" s="10"/>
      <c r="H43" s="10"/>
    </row>
    <row r="44" spans="1:8" ht="12.75">
      <c r="A44" s="131"/>
      <c r="B44" s="131"/>
      <c r="C44" s="131"/>
      <c r="D44" s="131"/>
      <c r="E44" s="131"/>
      <c r="F44" s="131"/>
      <c r="G44" s="131"/>
      <c r="H44" s="10"/>
    </row>
    <row r="45" spans="1:8" ht="12.75">
      <c r="A45" s="132"/>
      <c r="B45" s="132"/>
      <c r="C45" s="132"/>
      <c r="D45" s="132"/>
      <c r="E45" s="132"/>
      <c r="F45" s="132"/>
      <c r="G45" s="132"/>
      <c r="H45" s="10"/>
    </row>
    <row r="46" spans="1:8" ht="12.75">
      <c r="A46" s="132"/>
      <c r="B46" s="132"/>
      <c r="C46" s="132"/>
      <c r="D46" s="132"/>
      <c r="E46" s="132"/>
      <c r="F46" s="132"/>
      <c r="G46" s="132"/>
      <c r="H46" s="10"/>
    </row>
    <row r="47" spans="1:8" ht="12.75">
      <c r="A47" s="132"/>
      <c r="B47" s="132"/>
      <c r="C47" s="132"/>
      <c r="D47" s="132"/>
      <c r="E47" s="132"/>
      <c r="F47" s="132"/>
      <c r="G47" s="132"/>
      <c r="H47" s="10"/>
    </row>
    <row r="48" spans="1:8" ht="12.75">
      <c r="A48" s="133"/>
      <c r="B48" s="133"/>
      <c r="C48" s="133"/>
      <c r="D48" s="133"/>
      <c r="E48" s="133"/>
      <c r="F48" s="133"/>
      <c r="G48" s="133"/>
      <c r="H48" s="10"/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>
      <c r="A50" s="10" t="s">
        <v>108</v>
      </c>
      <c r="B50" s="10"/>
      <c r="C50" s="10"/>
      <c r="D50" s="10"/>
      <c r="E50" s="10"/>
      <c r="F50" s="10"/>
      <c r="G50" s="10"/>
      <c r="H50" s="10"/>
    </row>
    <row r="51" spans="1:8" ht="12.75">
      <c r="A51" s="10"/>
      <c r="B51" s="10"/>
      <c r="C51" s="10"/>
      <c r="D51" s="40" t="s">
        <v>6</v>
      </c>
      <c r="E51" s="40" t="s">
        <v>104</v>
      </c>
      <c r="F51" s="10"/>
      <c r="G51" s="10"/>
      <c r="H51" s="10"/>
    </row>
    <row r="52" spans="1:8" ht="12.75">
      <c r="A52" s="10" t="s">
        <v>110</v>
      </c>
      <c r="B52" s="10"/>
      <c r="C52" s="10"/>
      <c r="D52" s="100"/>
      <c r="E52" s="101"/>
      <c r="F52" s="10"/>
      <c r="G52" s="10"/>
      <c r="H52" s="10"/>
    </row>
    <row r="53" spans="1:8" ht="12.75">
      <c r="A53" s="10" t="s">
        <v>130</v>
      </c>
      <c r="B53" s="10"/>
      <c r="C53" s="10"/>
      <c r="D53" s="102"/>
      <c r="E53" s="103"/>
      <c r="F53" s="10"/>
      <c r="G53" s="10"/>
      <c r="H53" s="10"/>
    </row>
    <row r="54" spans="1:8" ht="13.5" thickBot="1">
      <c r="A54" s="10" t="s">
        <v>111</v>
      </c>
      <c r="B54" s="10"/>
      <c r="C54" s="10"/>
      <c r="D54" s="104"/>
      <c r="E54" s="105"/>
      <c r="F54" s="10"/>
      <c r="G54" s="10"/>
      <c r="H54" s="10"/>
    </row>
    <row r="55" spans="1:8" ht="13.5" thickTop="1">
      <c r="A55" s="10"/>
      <c r="B55" s="10"/>
      <c r="C55" s="10"/>
      <c r="D55" s="30">
        <f>IF(D54="","",IF(D54=40000," Correct!"," Try again!"))</f>
      </c>
      <c r="E55" s="98">
        <f>IF(E54="","",IF(AND(E54&gt;=1.666,E54&lt;=1.67),"Correct!","Try again!"))</f>
      </c>
      <c r="F55" s="10"/>
      <c r="G55" s="10"/>
      <c r="H55" s="10"/>
    </row>
    <row r="56" spans="1:8" ht="12.75">
      <c r="A56" s="10" t="s">
        <v>107</v>
      </c>
      <c r="B56" s="10"/>
      <c r="C56" s="10"/>
      <c r="D56" s="10"/>
      <c r="E56" s="10"/>
      <c r="F56" s="10"/>
      <c r="G56" s="10"/>
      <c r="H56" s="10"/>
    </row>
    <row r="57" spans="1:8" ht="12.75">
      <c r="A57" s="131"/>
      <c r="B57" s="131"/>
      <c r="C57" s="131"/>
      <c r="D57" s="131"/>
      <c r="E57" s="131"/>
      <c r="F57" s="131"/>
      <c r="G57" s="131"/>
      <c r="H57" s="10"/>
    </row>
    <row r="58" spans="1:8" ht="12.75">
      <c r="A58" s="132"/>
      <c r="B58" s="132"/>
      <c r="C58" s="132"/>
      <c r="D58" s="132"/>
      <c r="E58" s="132"/>
      <c r="F58" s="132"/>
      <c r="G58" s="132"/>
      <c r="H58" s="10"/>
    </row>
    <row r="59" spans="1:8" ht="12.75">
      <c r="A59" s="132"/>
      <c r="B59" s="132"/>
      <c r="C59" s="132"/>
      <c r="D59" s="132"/>
      <c r="E59" s="132"/>
      <c r="F59" s="132"/>
      <c r="G59" s="132"/>
      <c r="H59" s="10"/>
    </row>
    <row r="60" spans="1:8" ht="12.75">
      <c r="A60" s="99"/>
      <c r="B60" s="99"/>
      <c r="C60" s="99"/>
      <c r="D60" s="99"/>
      <c r="E60" s="99"/>
      <c r="F60" s="99"/>
      <c r="G60" s="99"/>
      <c r="H60" s="10"/>
    </row>
    <row r="61" spans="1:8" ht="12.75">
      <c r="A61" s="132"/>
      <c r="B61" s="132"/>
      <c r="C61" s="132"/>
      <c r="D61" s="132"/>
      <c r="E61" s="132"/>
      <c r="F61" s="132"/>
      <c r="G61" s="132"/>
      <c r="H61" s="10"/>
    </row>
    <row r="62" spans="1:8" ht="12.75">
      <c r="A62" s="132"/>
      <c r="B62" s="132"/>
      <c r="C62" s="132"/>
      <c r="D62" s="132"/>
      <c r="E62" s="132"/>
      <c r="F62" s="132"/>
      <c r="G62" s="132"/>
      <c r="H62" s="10"/>
    </row>
    <row r="63" spans="1:8" ht="12.75">
      <c r="A63" s="133"/>
      <c r="B63" s="133"/>
      <c r="C63" s="133"/>
      <c r="D63" s="133"/>
      <c r="E63" s="133"/>
      <c r="F63" s="133"/>
      <c r="G63" s="133"/>
      <c r="H63" s="10"/>
    </row>
    <row r="64" spans="1:8" ht="12.75">
      <c r="A64" s="10"/>
      <c r="B64" s="10"/>
      <c r="C64" s="10"/>
      <c r="D64" s="10"/>
      <c r="E64" s="10"/>
      <c r="F64" s="10"/>
      <c r="G64" s="10"/>
      <c r="H64" s="10"/>
    </row>
  </sheetData>
  <sheetProtection password="C690" sheet="1" objects="1" scenarios="1" selectLockedCells="1"/>
  <mergeCells count="17">
    <mergeCell ref="A47:G47"/>
    <mergeCell ref="A62:G62"/>
    <mergeCell ref="A63:G63"/>
    <mergeCell ref="A61:G61"/>
    <mergeCell ref="A48:G48"/>
    <mergeCell ref="A57:G57"/>
    <mergeCell ref="A58:G58"/>
    <mergeCell ref="A59:G59"/>
    <mergeCell ref="D1:E1"/>
    <mergeCell ref="A7:G7"/>
    <mergeCell ref="A6:G6"/>
    <mergeCell ref="A5:G5"/>
    <mergeCell ref="D3:E3"/>
    <mergeCell ref="A44:G44"/>
    <mergeCell ref="A45:G45"/>
    <mergeCell ref="A46:G46"/>
    <mergeCell ref="D2:E2"/>
  </mergeCells>
  <dataValidations count="2">
    <dataValidation type="list" allowBlank="1" showInputMessage="1" showErrorMessage="1" sqref="G12 G24:G31 G14:G21">
      <formula1>"F, U"</formula1>
    </dataValidation>
    <dataValidation type="list" allowBlank="1" showInputMessage="1" showErrorMessage="1" sqref="G23">
      <formula1>"F, U, "</formula1>
    </dataValidation>
  </dataValidations>
  <printOptions horizontalCentered="1"/>
  <pageMargins left="0" right="0" top="0.83" bottom="0.25" header="0.85" footer="0.5"/>
  <pageSetup horizontalDpi="600" verticalDpi="600" orientation="portrait" r:id="rId3"/>
  <rowBreaks count="1" manualBreakCount="1">
    <brk id="3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0" width="12.7109375" style="0" customWidth="1"/>
  </cols>
  <sheetData>
    <row r="1" spans="1:6" ht="12.75">
      <c r="A1" s="134" t="s">
        <v>131</v>
      </c>
      <c r="B1" s="134"/>
      <c r="C1" s="5"/>
      <c r="D1" s="5"/>
      <c r="E1" s="4"/>
      <c r="F1" s="4"/>
    </row>
    <row r="2" spans="1:6" ht="12.75">
      <c r="A2" s="5"/>
      <c r="B2" s="5"/>
      <c r="C2" s="5"/>
      <c r="D2" s="5"/>
      <c r="E2" s="4"/>
      <c r="F2" s="4"/>
    </row>
    <row r="3" spans="1:6" ht="12.75">
      <c r="A3" s="128" t="s">
        <v>124</v>
      </c>
      <c r="B3" s="128"/>
      <c r="C3" s="128"/>
      <c r="D3" s="128"/>
      <c r="E3" s="128"/>
      <c r="F3" s="12"/>
    </row>
    <row r="4" spans="1:6" ht="12.75">
      <c r="A4" s="128" t="s">
        <v>126</v>
      </c>
      <c r="B4" s="128"/>
      <c r="C4" s="128"/>
      <c r="D4" s="128"/>
      <c r="E4" s="128"/>
      <c r="F4" s="12"/>
    </row>
    <row r="5" spans="1:6" ht="12.75">
      <c r="A5" s="128" t="s">
        <v>125</v>
      </c>
      <c r="B5" s="128"/>
      <c r="C5" s="128"/>
      <c r="D5" s="128"/>
      <c r="E5" s="128"/>
      <c r="F5" s="12"/>
    </row>
    <row r="6" spans="1:6" ht="12.75">
      <c r="A6" s="12"/>
      <c r="B6" s="12"/>
      <c r="C6" s="12"/>
      <c r="D6" s="12"/>
      <c r="E6" s="12"/>
      <c r="F6" s="12"/>
    </row>
    <row r="7" spans="1:6" ht="12.75">
      <c r="A7" s="12" t="s">
        <v>67</v>
      </c>
      <c r="B7" s="12"/>
      <c r="C7" s="12"/>
      <c r="D7" s="14"/>
      <c r="E7" s="11">
        <v>3000000</v>
      </c>
      <c r="F7" s="12"/>
    </row>
    <row r="8" spans="1:6" ht="12.75">
      <c r="A8" s="12" t="s">
        <v>68</v>
      </c>
      <c r="B8" s="12"/>
      <c r="C8" s="12"/>
      <c r="D8" s="14"/>
      <c r="E8" s="14"/>
      <c r="F8" s="12"/>
    </row>
    <row r="9" spans="1:8" ht="12.75">
      <c r="A9" s="12" t="s">
        <v>69</v>
      </c>
      <c r="B9" s="12"/>
      <c r="C9" s="12"/>
      <c r="D9" s="11">
        <v>1200000</v>
      </c>
      <c r="E9" s="14"/>
      <c r="F9" s="12"/>
      <c r="H9" s="36"/>
    </row>
    <row r="10" spans="1:8" ht="12.75">
      <c r="A10" s="12" t="s">
        <v>70</v>
      </c>
      <c r="B10" s="12"/>
      <c r="C10" s="12"/>
      <c r="D10" s="14">
        <v>260000</v>
      </c>
      <c r="E10" s="14"/>
      <c r="F10" s="12"/>
      <c r="H10" s="36"/>
    </row>
    <row r="11" spans="1:8" ht="12.75">
      <c r="A11" s="9" t="s">
        <v>71</v>
      </c>
      <c r="B11" s="9"/>
      <c r="C11" s="9"/>
      <c r="D11" s="19">
        <v>57000</v>
      </c>
      <c r="E11" s="19"/>
      <c r="F11" s="12"/>
      <c r="H11" s="36"/>
    </row>
    <row r="12" spans="1:8" ht="12.75">
      <c r="A12" s="9" t="s">
        <v>115</v>
      </c>
      <c r="B12" s="9"/>
      <c r="C12" s="9"/>
      <c r="D12" s="19">
        <v>250000</v>
      </c>
      <c r="E12" s="19"/>
      <c r="F12" s="12"/>
      <c r="H12" s="36"/>
    </row>
    <row r="13" spans="1:8" ht="12.75">
      <c r="A13" s="9" t="s">
        <v>127</v>
      </c>
      <c r="B13" s="9"/>
      <c r="C13" s="9"/>
      <c r="D13" s="19">
        <v>200000</v>
      </c>
      <c r="E13" s="19"/>
      <c r="F13" s="12"/>
      <c r="H13" s="36"/>
    </row>
    <row r="14" spans="1:8" ht="12.75">
      <c r="A14" s="9" t="s">
        <v>73</v>
      </c>
      <c r="B14" s="9"/>
      <c r="C14" s="9"/>
      <c r="D14" s="32">
        <v>140000</v>
      </c>
      <c r="E14" s="32">
        <f>SUM(D9:D14)</f>
        <v>2107000</v>
      </c>
      <c r="F14" s="12"/>
      <c r="H14" s="36"/>
    </row>
    <row r="15" spans="1:6" ht="12.75">
      <c r="A15" s="9" t="s">
        <v>75</v>
      </c>
      <c r="B15" s="9"/>
      <c r="C15" s="9"/>
      <c r="D15" s="19"/>
      <c r="E15" s="19">
        <f>E7-E14</f>
        <v>893000</v>
      </c>
      <c r="F15" s="12"/>
    </row>
    <row r="16" spans="1:6" ht="12.75">
      <c r="A16" s="9" t="s">
        <v>76</v>
      </c>
      <c r="B16" s="9"/>
      <c r="C16" s="9"/>
      <c r="D16" s="19"/>
      <c r="E16" s="19"/>
      <c r="F16" s="12"/>
    </row>
    <row r="17" spans="1:8" ht="12.75">
      <c r="A17" s="9" t="s">
        <v>77</v>
      </c>
      <c r="B17" s="9"/>
      <c r="C17" s="9"/>
      <c r="D17" s="19">
        <v>80000</v>
      </c>
      <c r="E17" s="19"/>
      <c r="F17" s="12"/>
      <c r="H17" s="36"/>
    </row>
    <row r="18" spans="1:8" ht="12.75">
      <c r="A18" s="9" t="s">
        <v>78</v>
      </c>
      <c r="B18" s="9"/>
      <c r="C18" s="9"/>
      <c r="D18" s="19">
        <v>116000</v>
      </c>
      <c r="E18" s="19"/>
      <c r="F18" s="12"/>
      <c r="H18" s="36"/>
    </row>
    <row r="19" spans="1:8" ht="12.75">
      <c r="A19" s="9" t="s">
        <v>112</v>
      </c>
      <c r="B19" s="9"/>
      <c r="C19" s="9"/>
      <c r="D19" s="32">
        <v>160000</v>
      </c>
      <c r="E19" s="19">
        <f>SUM(D17:D19)</f>
        <v>356000</v>
      </c>
      <c r="F19" s="12"/>
      <c r="H19" s="36"/>
    </row>
    <row r="20" spans="1:6" ht="12.75">
      <c r="A20" s="9" t="s">
        <v>80</v>
      </c>
      <c r="B20" s="9"/>
      <c r="C20" s="9"/>
      <c r="D20" s="19"/>
      <c r="E20" s="19"/>
      <c r="F20" s="12"/>
    </row>
    <row r="21" spans="1:8" ht="12.75">
      <c r="A21" s="9" t="s">
        <v>81</v>
      </c>
      <c r="B21" s="9"/>
      <c r="C21" s="9"/>
      <c r="D21" s="19">
        <v>81000</v>
      </c>
      <c r="E21" s="19"/>
      <c r="F21" s="12"/>
      <c r="H21" s="36"/>
    </row>
    <row r="22" spans="1:8" ht="12.75">
      <c r="A22" s="9" t="s">
        <v>82</v>
      </c>
      <c r="B22" s="9"/>
      <c r="C22" s="9"/>
      <c r="D22" s="19">
        <v>241000</v>
      </c>
      <c r="E22" s="19"/>
      <c r="F22" s="12"/>
      <c r="H22" s="36"/>
    </row>
    <row r="23" spans="1:9" ht="12.75">
      <c r="A23" s="9" t="s">
        <v>84</v>
      </c>
      <c r="B23" s="9"/>
      <c r="C23" s="9"/>
      <c r="D23" s="32">
        <v>90000</v>
      </c>
      <c r="E23" s="33">
        <f>SUM(D21:D23)</f>
        <v>412000</v>
      </c>
      <c r="F23" s="12"/>
      <c r="H23" s="36"/>
      <c r="I23" s="37"/>
    </row>
    <row r="24" spans="1:9" ht="13.5" thickBot="1">
      <c r="A24" s="12" t="s">
        <v>86</v>
      </c>
      <c r="B24" s="12"/>
      <c r="C24" s="12"/>
      <c r="D24" s="14"/>
      <c r="E24" s="16">
        <f>E15-E19-E23</f>
        <v>125000</v>
      </c>
      <c r="F24" s="12"/>
      <c r="I24" s="38"/>
    </row>
    <row r="25" spans="1:9" ht="13.5" thickTop="1">
      <c r="A25" s="12"/>
      <c r="B25" s="12"/>
      <c r="C25" s="12"/>
      <c r="D25" s="12"/>
      <c r="E25" s="12"/>
      <c r="F25" s="12"/>
      <c r="I25" s="37"/>
    </row>
    <row r="26" spans="1:6" ht="12.75">
      <c r="A26" s="12" t="s">
        <v>113</v>
      </c>
      <c r="B26" s="12"/>
      <c r="C26" s="12"/>
      <c r="D26" s="12"/>
      <c r="E26" s="12"/>
      <c r="F26" s="12"/>
    </row>
    <row r="27" spans="1:6" ht="12.75">
      <c r="A27" s="9" t="s">
        <v>114</v>
      </c>
      <c r="B27" s="9"/>
      <c r="C27" s="9"/>
      <c r="D27" s="19">
        <v>20000</v>
      </c>
      <c r="E27" s="9"/>
      <c r="F27" s="12"/>
    </row>
    <row r="28" spans="1:6" ht="12.75">
      <c r="A28" s="9"/>
      <c r="B28" s="9"/>
      <c r="C28" s="9"/>
      <c r="D28" s="19"/>
      <c r="E28" s="9"/>
      <c r="F28" s="12"/>
    </row>
    <row r="29" spans="1:6" ht="12.75">
      <c r="A29" s="3"/>
      <c r="B29" s="3"/>
      <c r="C29" s="3"/>
      <c r="D29" s="4"/>
      <c r="E29" s="4"/>
      <c r="F29" s="4"/>
    </row>
    <row r="30" spans="1:6" ht="12.75">
      <c r="A30" s="128" t="s">
        <v>124</v>
      </c>
      <c r="B30" s="128"/>
      <c r="C30" s="128"/>
      <c r="D30" s="128"/>
      <c r="E30" s="128"/>
      <c r="F30" s="12"/>
    </row>
    <row r="31" spans="1:6" ht="12.75">
      <c r="A31" s="128" t="s">
        <v>90</v>
      </c>
      <c r="B31" s="128"/>
      <c r="C31" s="128"/>
      <c r="D31" s="128"/>
      <c r="E31" s="128"/>
      <c r="F31" s="12"/>
    </row>
    <row r="32" spans="1:6" ht="12.75">
      <c r="A32" s="128" t="s">
        <v>125</v>
      </c>
      <c r="B32" s="128"/>
      <c r="C32" s="128"/>
      <c r="D32" s="128"/>
      <c r="E32" s="128"/>
      <c r="F32" s="9"/>
    </row>
    <row r="33" spans="1:6" ht="12.75">
      <c r="A33" s="9"/>
      <c r="B33" s="9"/>
      <c r="C33" s="9"/>
      <c r="D33" s="9"/>
      <c r="E33" s="9"/>
      <c r="F33" s="9"/>
    </row>
    <row r="34" spans="1:6" ht="12.75">
      <c r="A34" s="9" t="s">
        <v>128</v>
      </c>
      <c r="B34" s="9"/>
      <c r="C34" s="9"/>
      <c r="D34" s="9"/>
      <c r="E34" s="11">
        <v>3648000</v>
      </c>
      <c r="F34" s="9"/>
    </row>
    <row r="35" spans="1:6" ht="12.75">
      <c r="A35" s="9" t="s">
        <v>68</v>
      </c>
      <c r="B35" s="9"/>
      <c r="C35" s="9"/>
      <c r="D35" s="9"/>
      <c r="E35" s="9"/>
      <c r="F35" s="9"/>
    </row>
    <row r="36" spans="1:6" ht="12.75">
      <c r="A36" s="12" t="s">
        <v>69</v>
      </c>
      <c r="B36" s="12"/>
      <c r="C36" s="12"/>
      <c r="D36" s="11">
        <v>1400000</v>
      </c>
      <c r="E36" s="14"/>
      <c r="F36" s="9"/>
    </row>
    <row r="37" spans="1:6" ht="12.75">
      <c r="A37" s="12" t="s">
        <v>70</v>
      </c>
      <c r="B37" s="12"/>
      <c r="C37" s="12"/>
      <c r="D37" s="14">
        <v>360000</v>
      </c>
      <c r="E37" s="14"/>
      <c r="F37" s="9"/>
    </row>
    <row r="38" spans="1:6" ht="12.75">
      <c r="A38" s="9" t="s">
        <v>71</v>
      </c>
      <c r="B38" s="9"/>
      <c r="C38" s="9"/>
      <c r="D38" s="19">
        <v>60000</v>
      </c>
      <c r="E38" s="19"/>
      <c r="F38" s="9"/>
    </row>
    <row r="39" spans="1:6" ht="12.75">
      <c r="A39" s="9" t="s">
        <v>97</v>
      </c>
      <c r="B39" s="9"/>
      <c r="C39" s="9"/>
      <c r="D39" s="19">
        <v>250000</v>
      </c>
      <c r="E39" s="19"/>
      <c r="F39" s="12"/>
    </row>
    <row r="40" spans="1:6" ht="12.75">
      <c r="A40" s="9" t="s">
        <v>129</v>
      </c>
      <c r="B40" s="9"/>
      <c r="C40" s="9"/>
      <c r="D40" s="19">
        <v>218000</v>
      </c>
      <c r="E40" s="19"/>
      <c r="F40" s="12"/>
    </row>
    <row r="41" spans="1:6" ht="12.75">
      <c r="A41" s="9" t="s">
        <v>73</v>
      </c>
      <c r="B41" s="9"/>
      <c r="C41" s="9"/>
      <c r="D41" s="32">
        <v>155000</v>
      </c>
      <c r="E41" s="32">
        <f>SUM(D36:D41)</f>
        <v>2443000</v>
      </c>
      <c r="F41" s="9"/>
    </row>
    <row r="42" spans="1:6" ht="12.75">
      <c r="A42" s="9" t="s">
        <v>75</v>
      </c>
      <c r="B42" s="9"/>
      <c r="C42" s="9"/>
      <c r="D42" s="19"/>
      <c r="E42" s="19">
        <f>E34-E41</f>
        <v>1205000</v>
      </c>
      <c r="F42" s="9"/>
    </row>
    <row r="43" spans="1:6" ht="12.75">
      <c r="A43" s="9" t="s">
        <v>76</v>
      </c>
      <c r="B43" s="9"/>
      <c r="C43" s="9"/>
      <c r="D43" s="19"/>
      <c r="E43" s="19"/>
      <c r="F43" s="9"/>
    </row>
    <row r="44" spans="1:6" ht="12.75">
      <c r="A44" s="9" t="s">
        <v>77</v>
      </c>
      <c r="B44" s="9"/>
      <c r="C44" s="9"/>
      <c r="D44" s="19">
        <v>90000</v>
      </c>
      <c r="E44" s="19"/>
      <c r="F44" s="9"/>
    </row>
    <row r="45" spans="1:6" ht="12.75">
      <c r="A45" s="9" t="s">
        <v>78</v>
      </c>
      <c r="B45" s="9"/>
      <c r="C45" s="9"/>
      <c r="D45" s="19">
        <v>124000</v>
      </c>
      <c r="E45" s="19"/>
      <c r="F45" s="9"/>
    </row>
    <row r="46" spans="1:6" ht="12.75">
      <c r="A46" s="9" t="s">
        <v>93</v>
      </c>
      <c r="B46" s="9"/>
      <c r="C46" s="9"/>
      <c r="D46" s="32">
        <v>162000</v>
      </c>
      <c r="E46" s="19">
        <f>SUM(D44:D46)</f>
        <v>376000</v>
      </c>
      <c r="F46" s="9"/>
    </row>
    <row r="47" spans="1:6" ht="12.75">
      <c r="A47" s="9" t="s">
        <v>80</v>
      </c>
      <c r="B47" s="9"/>
      <c r="C47" s="9"/>
      <c r="D47" s="19"/>
      <c r="E47" s="19"/>
      <c r="F47" s="9"/>
    </row>
    <row r="48" spans="1:6" ht="12.75">
      <c r="A48" s="9" t="s">
        <v>81</v>
      </c>
      <c r="B48" s="9"/>
      <c r="C48" s="9"/>
      <c r="D48" s="19">
        <v>104000</v>
      </c>
      <c r="E48" s="19"/>
      <c r="F48" s="9"/>
    </row>
    <row r="49" spans="1:6" ht="12.75">
      <c r="A49" s="9" t="s">
        <v>82</v>
      </c>
      <c r="B49" s="9"/>
      <c r="C49" s="9"/>
      <c r="D49" s="19">
        <v>232000</v>
      </c>
      <c r="E49" s="19"/>
      <c r="F49" s="9"/>
    </row>
    <row r="50" spans="1:6" ht="12.75">
      <c r="A50" s="9" t="s">
        <v>84</v>
      </c>
      <c r="B50" s="9"/>
      <c r="C50" s="9"/>
      <c r="D50" s="32">
        <v>100000</v>
      </c>
      <c r="E50" s="33">
        <f>SUM(D48:D50)</f>
        <v>436000</v>
      </c>
      <c r="F50" s="9"/>
    </row>
    <row r="51" spans="1:6" ht="13.5" thickBot="1">
      <c r="A51" s="12" t="s">
        <v>86</v>
      </c>
      <c r="B51" s="12"/>
      <c r="C51" s="12"/>
      <c r="D51" s="14"/>
      <c r="E51" s="16">
        <f>E42-E46-E50</f>
        <v>393000</v>
      </c>
      <c r="F51" s="9"/>
    </row>
    <row r="52" spans="1:6" ht="13.5" thickTop="1">
      <c r="A52" s="9"/>
      <c r="B52" s="9"/>
      <c r="C52" s="9"/>
      <c r="D52" s="9"/>
      <c r="E52" s="9"/>
      <c r="F52" s="9"/>
    </row>
    <row r="53" spans="1:6" ht="12.75">
      <c r="A53" s="73" t="s">
        <v>58</v>
      </c>
      <c r="B53" s="8"/>
      <c r="C53" s="8"/>
      <c r="D53" s="9"/>
      <c r="E53" s="17"/>
      <c r="F53" s="9"/>
    </row>
    <row r="54" spans="1:6" ht="12.75">
      <c r="A54" s="9" t="s">
        <v>98</v>
      </c>
      <c r="B54" s="9"/>
      <c r="C54" s="9"/>
      <c r="D54" s="10"/>
      <c r="E54" s="9"/>
      <c r="F54" s="9"/>
    </row>
    <row r="55" spans="1:6" ht="12.75">
      <c r="A55" s="9" t="s">
        <v>99</v>
      </c>
      <c r="B55" s="9"/>
      <c r="C55" s="9"/>
      <c r="D55" s="11">
        <v>45000</v>
      </c>
      <c r="E55" s="9" t="s">
        <v>33</v>
      </c>
      <c r="F55" s="17"/>
    </row>
    <row r="56" spans="1:6" ht="12.75">
      <c r="A56" s="12" t="s">
        <v>100</v>
      </c>
      <c r="B56" s="12"/>
      <c r="C56" s="12"/>
      <c r="D56" s="13">
        <v>20600</v>
      </c>
      <c r="E56" s="9" t="s">
        <v>34</v>
      </c>
      <c r="F56" s="17"/>
    </row>
    <row r="57" spans="1:6" ht="12.75">
      <c r="A57" s="17"/>
      <c r="B57" s="17"/>
      <c r="C57" s="17"/>
      <c r="D57" s="17"/>
      <c r="E57" s="17"/>
      <c r="F57" s="17"/>
    </row>
  </sheetData>
  <sheetProtection password="C690" sheet="1" objects="1" scenarios="1" selectLockedCells="1" selectUnlockedCells="1"/>
  <mergeCells count="7">
    <mergeCell ref="A32:E32"/>
    <mergeCell ref="A31:E31"/>
    <mergeCell ref="A30:E30"/>
    <mergeCell ref="A1:B1"/>
    <mergeCell ref="A5:E5"/>
    <mergeCell ref="A4:E4"/>
    <mergeCell ref="A3:E3"/>
  </mergeCells>
  <printOptions horizontalCentered="1"/>
  <pageMargins left="0.75" right="0.75" top="0.47" bottom="0.22" header="0.65" footer="0.2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2010-10-27T00:03:03Z</cp:lastPrinted>
  <dcterms:created xsi:type="dcterms:W3CDTF">2001-04-06T17:09:55Z</dcterms:created>
  <dcterms:modified xsi:type="dcterms:W3CDTF">2010-12-18T00:50:01Z</dcterms:modified>
  <cp:category/>
  <cp:version/>
  <cp:contentType/>
  <cp:contentStatus/>
</cp:coreProperties>
</file>