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22-01A" sheetId="1" r:id="rId1"/>
    <sheet name="Given P22-01A" sheetId="2" r:id="rId2"/>
    <sheet name="P22-03A" sheetId="3" r:id="rId3"/>
    <sheet name="Given P22-03A" sheetId="4" r:id="rId4"/>
  </sheets>
  <definedNames>
    <definedName name="_xlnm.Print_Titles" localSheetId="0">'P22-01A'!$1:$4</definedName>
    <definedName name="_xlnm.Print_Titles" localSheetId="2">'P22-03A'!$1:$4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59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sz val="8"/>
            <rFont val="Tahoma"/>
            <family val="2"/>
          </rPr>
          <t>Enter appropriate data in yellow cells. Your totals will be verified.</t>
        </r>
      </text>
    </comment>
    <comment ref="D18" authorId="0">
      <text>
        <r>
          <rPr>
            <sz val="8"/>
            <rFont val="Tahoma"/>
            <family val="2"/>
          </rPr>
          <t>Enter appropriate data in yellow cells. Your totals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  <author>Jack Terry</author>
  </authors>
  <commentList>
    <comment ref="D20" authorId="0">
      <text>
        <r>
          <rPr>
            <sz val="8"/>
            <rFont val="Tahoma"/>
            <family val="2"/>
          </rPr>
          <t>Use the supporting calculations for rent allocations (Note 4) located below.</t>
        </r>
      </text>
    </comment>
    <comment ref="D21" authorId="0">
      <text>
        <r>
          <rPr>
            <sz val="8"/>
            <rFont val="Tahoma"/>
            <family val="2"/>
          </rPr>
          <t>Use the supporting calculations for utilities expense allocations (Note 4) located below.</t>
        </r>
      </text>
    </comment>
    <comment ref="D22" authorId="0">
      <text>
        <r>
          <rPr>
            <sz val="8"/>
            <rFont val="Tahoma"/>
            <family val="2"/>
          </rPr>
          <t>Use the supporting calculations for "Office Department Expenses" (Note 5) located below.</t>
        </r>
      </text>
    </comment>
    <comment ref="D31" authorId="0">
      <text>
        <r>
          <rPr>
            <sz val="8"/>
            <rFont val="Tahoma"/>
            <family val="2"/>
          </rPr>
          <t>Use the supporting calculations to complete the Income Statements above.</t>
        </r>
      </text>
    </comment>
    <comment ref="D37" authorId="0">
      <text>
        <r>
          <rPr>
            <sz val="8"/>
            <rFont val="Tahoma"/>
            <family val="2"/>
          </rPr>
          <t>Use the supporting calculations to complete the Income Statements above.</t>
        </r>
      </text>
    </comment>
    <comment ref="D10" authorId="1">
      <text>
        <r>
          <rPr>
            <sz val="8"/>
            <rFont val="Tahoma"/>
            <family val="2"/>
          </rPr>
          <t>Use the supporting calculations below to fill in the cells in this forecast where applicable.</t>
        </r>
      </text>
    </comment>
  </commentList>
</comments>
</file>

<file path=xl/sharedStrings.xml><?xml version="1.0" encoding="utf-8"?>
<sst xmlns="http://schemas.openxmlformats.org/spreadsheetml/2006/main" count="189" uniqueCount="125">
  <si>
    <t>Student Name:</t>
  </si>
  <si>
    <t>Class:</t>
  </si>
  <si>
    <t>Building Occupancy Cost:</t>
  </si>
  <si>
    <t>Depreciation, building</t>
  </si>
  <si>
    <t>Interest, building mortgage</t>
  </si>
  <si>
    <t>Part 1.  Costs assigned using previous method:</t>
  </si>
  <si>
    <t>Taxes, building and land</t>
  </si>
  <si>
    <t>Square</t>
  </si>
  <si>
    <t>Lighting expense</t>
  </si>
  <si>
    <t>Footage</t>
  </si>
  <si>
    <t>Rate</t>
  </si>
  <si>
    <t>Total</t>
  </si>
  <si>
    <t>Maintenance expense</t>
  </si>
  <si>
    <t>Square feet on each floor</t>
  </si>
  <si>
    <t>Part 2.  Costs assigned using market rates:</t>
  </si>
  <si>
    <t>Value-</t>
  </si>
  <si>
    <t>Usage</t>
  </si>
  <si>
    <t xml:space="preserve">  per square foot</t>
  </si>
  <si>
    <t>Based</t>
  </si>
  <si>
    <t>Market value of second-floor space</t>
  </si>
  <si>
    <t>Costs</t>
  </si>
  <si>
    <t>Value-based costs allocation:</t>
  </si>
  <si>
    <t>Value per</t>
  </si>
  <si>
    <t>Floor</t>
  </si>
  <si>
    <t>Sq. Ft.</t>
  </si>
  <si>
    <t>Total market value</t>
  </si>
  <si>
    <t>Market</t>
  </si>
  <si>
    <t>Allocated</t>
  </si>
  <si>
    <t>Cost per</t>
  </si>
  <si>
    <t>Value</t>
  </si>
  <si>
    <t>Cost</t>
  </si>
  <si>
    <t>Sq. Ft</t>
  </si>
  <si>
    <t>Usage-based costs allocation:</t>
  </si>
  <si>
    <t>Gas (heating) expense</t>
  </si>
  <si>
    <t>Average cost per square foot</t>
  </si>
  <si>
    <t>First floor department square feet</t>
  </si>
  <si>
    <t>Second floor department square feet</t>
  </si>
  <si>
    <t>Market value of first-floor space</t>
  </si>
  <si>
    <t>Department</t>
  </si>
  <si>
    <t>Departmental Income Statement</t>
  </si>
  <si>
    <t>Clocks</t>
  </si>
  <si>
    <t>Mirrors</t>
  </si>
  <si>
    <t>Combined</t>
  </si>
  <si>
    <t>Sales</t>
  </si>
  <si>
    <t>Cost of goods sold</t>
  </si>
  <si>
    <t>Gross profit</t>
  </si>
  <si>
    <t>Paintings</t>
  </si>
  <si>
    <t>Direct expenses:</t>
  </si>
  <si>
    <t xml:space="preserve">  Sales salaries</t>
  </si>
  <si>
    <t xml:space="preserve">  Advertising</t>
  </si>
  <si>
    <t xml:space="preserve">  Store supplies used</t>
  </si>
  <si>
    <t xml:space="preserve">  Depreciation of equipment</t>
  </si>
  <si>
    <t xml:space="preserve">  Total direct expenses</t>
  </si>
  <si>
    <t>Allocated expenses:</t>
  </si>
  <si>
    <t xml:space="preserve">  Rent expense</t>
  </si>
  <si>
    <t xml:space="preserve">  Utilities expense</t>
  </si>
  <si>
    <t xml:space="preserve">  Share of office dept. expenses</t>
  </si>
  <si>
    <t xml:space="preserve">  Total allocated expenses</t>
  </si>
  <si>
    <t>Total expenses</t>
  </si>
  <si>
    <t>Net income</t>
  </si>
  <si>
    <t>Information on new department:</t>
  </si>
  <si>
    <t>Predicted sales</t>
  </si>
  <si>
    <t>Gross profit margin</t>
  </si>
  <si>
    <t>Sales salaries</t>
  </si>
  <si>
    <t>Advertising</t>
  </si>
  <si>
    <t>Store supplies</t>
  </si>
  <si>
    <t>Equipment depreciation</t>
  </si>
  <si>
    <t>Space used in clock dept.</t>
  </si>
  <si>
    <t>Growth rate</t>
  </si>
  <si>
    <t>Space used in mirror dept.</t>
  </si>
  <si>
    <t>Increased office dept. expenses</t>
  </si>
  <si>
    <t>Increased sales in clock and mirror</t>
  </si>
  <si>
    <t xml:space="preserve">  departments</t>
  </si>
  <si>
    <t>Percent of total</t>
  </si>
  <si>
    <t>Percent of total sales</t>
  </si>
  <si>
    <t xml:space="preserve">  department expenses</t>
  </si>
  <si>
    <t>Total occupancy cost</t>
  </si>
  <si>
    <t>Check figure:</t>
  </si>
  <si>
    <t>% of</t>
  </si>
  <si>
    <t>Totals</t>
  </si>
  <si>
    <t>Part 3:  Which allocation method would you prefer if you were a</t>
  </si>
  <si>
    <t>manager of a second-floor department?  Explain.</t>
  </si>
  <si>
    <t>One-fifth from clock to paintings</t>
  </si>
  <si>
    <t>Note 2 (Cost of Goods Sold):</t>
  </si>
  <si>
    <t>Note 3 (Store Supplies Used):</t>
  </si>
  <si>
    <t>Note 4 (Rent and Utilities):</t>
  </si>
  <si>
    <t>Note 5 (Office Department Expenses):</t>
  </si>
  <si>
    <t>Note 1 (Sales):</t>
  </si>
  <si>
    <t>Supporting Calculations</t>
  </si>
  <si>
    <t>Clock</t>
  </si>
  <si>
    <t>Mirror</t>
  </si>
  <si>
    <t>Note 2 (Alternative method):</t>
  </si>
  <si>
    <t>(1) Total allocated to Diaz and Wright</t>
  </si>
  <si>
    <t>(2) Total occupancy cost to Diaz</t>
  </si>
  <si>
    <t>CITY BANK</t>
  </si>
  <si>
    <t>Diaz's Department</t>
  </si>
  <si>
    <t>Wright's Department</t>
  </si>
  <si>
    <t>First floor</t>
  </si>
  <si>
    <t>Second floor</t>
  </si>
  <si>
    <t>Diaz Department</t>
  </si>
  <si>
    <t>Wright Department</t>
  </si>
  <si>
    <t>TIME-TO-SEE CO.</t>
  </si>
  <si>
    <t>For Year Ended December 31, 2011</t>
  </si>
  <si>
    <t>For Year Ended December 31, 2012</t>
  </si>
  <si>
    <t>1/6</t>
  </si>
  <si>
    <t>2012 forecasted combined net income</t>
  </si>
  <si>
    <t>2012 forecasted combined net sales</t>
  </si>
  <si>
    <t>2012 sales</t>
  </si>
  <si>
    <t>2012 cost of goods sold</t>
  </si>
  <si>
    <t>2012 cost as % of sales</t>
  </si>
  <si>
    <t>2012 store supplies</t>
  </si>
  <si>
    <t>2012 allocation of rent</t>
  </si>
  <si>
    <t>2012 allocation of total utilities</t>
  </si>
  <si>
    <t>2012 allocation of total office</t>
  </si>
  <si>
    <t>2011 sales</t>
  </si>
  <si>
    <t>2011 cost of goods sold</t>
  </si>
  <si>
    <t>2011 cost as % of sales</t>
  </si>
  <si>
    <t>2011 store supplies used</t>
  </si>
  <si>
    <t>2011 rent</t>
  </si>
  <si>
    <t>One-sixth from mirror to paintings</t>
  </si>
  <si>
    <t>Forecasted Departmental Income Statements</t>
  </si>
  <si>
    <t>Given Data P22-03A:</t>
  </si>
  <si>
    <t>Problem 22-03A</t>
  </si>
  <si>
    <t>Given Data P22-01:</t>
  </si>
  <si>
    <t>Problem 22-01A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</si>
</sst>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00%"/>
    <numFmt numFmtId="174" formatCode="&quot;$&quot;#,##0.0_);\(&quot;$&quot;#,##0.0\)"/>
    <numFmt numFmtId="175" formatCode="0.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 style="thin"/>
      <bottom style="double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>
        <color indexed="63"/>
      </left>
      <right style="hair">
        <color indexed="44"/>
      </right>
      <top style="thin"/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thin"/>
    </border>
    <border>
      <left>
        <color indexed="63"/>
      </left>
      <right style="hair">
        <color indexed="44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 style="hair">
        <color indexed="44"/>
      </right>
      <top style="thin"/>
      <bottom style="double"/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" fontId="6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69" fontId="0" fillId="2" borderId="0" xfId="44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67" fontId="0" fillId="2" borderId="0" xfId="42" applyNumberFormat="1" applyFont="1" applyFill="1" applyBorder="1" applyAlignment="1" applyProtection="1">
      <alignment/>
      <protection/>
    </xf>
    <xf numFmtId="44" fontId="0" fillId="2" borderId="0" xfId="44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1" fontId="1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/>
      <protection/>
    </xf>
    <xf numFmtId="1" fontId="7" fillId="2" borderId="0" xfId="0" applyNumberFormat="1" applyFont="1" applyFill="1" applyBorder="1" applyAlignment="1" applyProtection="1">
      <alignment/>
      <protection/>
    </xf>
    <xf numFmtId="9" fontId="0" fillId="2" borderId="0" xfId="59" applyFont="1" applyFill="1" applyBorder="1" applyAlignment="1">
      <alignment/>
    </xf>
    <xf numFmtId="12" fontId="0" fillId="2" borderId="0" xfId="0" applyNumberFormat="1" applyFont="1" applyFill="1" applyBorder="1" applyAlignment="1" applyProtection="1">
      <alignment/>
      <protection/>
    </xf>
    <xf numFmtId="9" fontId="0" fillId="2" borderId="0" xfId="59" applyFont="1" applyFill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0" fontId="0" fillId="2" borderId="0" xfId="0" applyFont="1" applyFill="1" applyAlignment="1">
      <alignment horizontal="centerContinuous"/>
    </xf>
    <xf numFmtId="37" fontId="0" fillId="2" borderId="0" xfId="0" applyNumberFormat="1" applyFont="1" applyFill="1" applyAlignment="1" applyProtection="1">
      <alignment/>
      <protection/>
    </xf>
    <xf numFmtId="5" fontId="0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6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>
      <alignment horizontal="center"/>
    </xf>
    <xf numFmtId="43" fontId="0" fillId="0" borderId="0" xfId="42" applyFont="1" applyAlignment="1">
      <alignment/>
    </xf>
    <xf numFmtId="5" fontId="0" fillId="0" borderId="0" xfId="0" applyNumberFormat="1" applyFont="1" applyAlignment="1">
      <alignment/>
    </xf>
    <xf numFmtId="2" fontId="0" fillId="0" borderId="0" xfId="0" applyNumberFormat="1" applyFont="1" applyAlignment="1" applyProtection="1">
      <alignment/>
      <protection/>
    </xf>
    <xf numFmtId="43" fontId="0" fillId="2" borderId="0" xfId="42" applyFont="1" applyFill="1" applyBorder="1" applyAlignment="1" applyProtection="1">
      <alignment/>
      <protection/>
    </xf>
    <xf numFmtId="44" fontId="0" fillId="2" borderId="0" xfId="44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/>
    </xf>
    <xf numFmtId="1" fontId="1" fillId="2" borderId="10" xfId="0" applyNumberFormat="1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3" fillId="2" borderId="0" xfId="0" applyNumberFormat="1" applyFont="1" applyFill="1" applyBorder="1" applyAlignment="1">
      <alignment/>
    </xf>
    <xf numFmtId="1" fontId="13" fillId="2" borderId="0" xfId="0" applyNumberFormat="1" applyFont="1" applyFill="1" applyBorder="1" applyAlignment="1" applyProtection="1">
      <alignment/>
      <protection/>
    </xf>
    <xf numFmtId="41" fontId="0" fillId="2" borderId="0" xfId="42" applyNumberFormat="1" applyFont="1" applyFill="1" applyBorder="1" applyAlignment="1">
      <alignment/>
    </xf>
    <xf numFmtId="41" fontId="0" fillId="2" borderId="10" xfId="42" applyNumberFormat="1" applyFont="1" applyFill="1" applyBorder="1" applyAlignment="1" applyProtection="1">
      <alignment/>
      <protection/>
    </xf>
    <xf numFmtId="42" fontId="0" fillId="2" borderId="0" xfId="44" applyNumberFormat="1" applyFont="1" applyFill="1" applyBorder="1" applyAlignment="1" applyProtection="1">
      <alignment/>
      <protection/>
    </xf>
    <xf numFmtId="41" fontId="0" fillId="2" borderId="0" xfId="42" applyNumberFormat="1" applyFont="1" applyFill="1" applyBorder="1" applyAlignment="1" applyProtection="1">
      <alignment/>
      <protection/>
    </xf>
    <xf numFmtId="42" fontId="0" fillId="2" borderId="0" xfId="42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2" fontId="0" fillId="2" borderId="0" xfId="0" applyNumberFormat="1" applyFont="1" applyFill="1" applyAlignment="1" applyProtection="1">
      <alignment/>
      <protection/>
    </xf>
    <xf numFmtId="0" fontId="1" fillId="2" borderId="10" xfId="0" applyFont="1" applyFill="1" applyBorder="1" applyAlignment="1" applyProtection="1">
      <alignment horizontal="center"/>
      <protection/>
    </xf>
    <xf numFmtId="5" fontId="0" fillId="2" borderId="0" xfId="0" applyNumberFormat="1" applyFill="1" applyAlignment="1">
      <alignment/>
    </xf>
    <xf numFmtId="41" fontId="0" fillId="2" borderId="10" xfId="42" applyNumberFormat="1" applyFont="1" applyFill="1" applyBorder="1" applyAlignment="1">
      <alignment/>
    </xf>
    <xf numFmtId="42" fontId="0" fillId="2" borderId="0" xfId="44" applyNumberFormat="1" applyFont="1" applyFill="1" applyBorder="1" applyAlignment="1">
      <alignment/>
    </xf>
    <xf numFmtId="42" fontId="0" fillId="2" borderId="11" xfId="44" applyNumberFormat="1" applyFont="1" applyFill="1" applyBorder="1" applyAlignment="1" applyProtection="1">
      <alignment/>
      <protection/>
    </xf>
    <xf numFmtId="42" fontId="0" fillId="2" borderId="0" xfId="42" applyNumberFormat="1" applyFont="1" applyFill="1" applyAlignment="1">
      <alignment/>
    </xf>
    <xf numFmtId="42" fontId="0" fillId="2" borderId="12" xfId="44" applyNumberFormat="1" applyFont="1" applyFill="1" applyBorder="1" applyAlignment="1" applyProtection="1">
      <alignment/>
      <protection/>
    </xf>
    <xf numFmtId="167" fontId="0" fillId="7" borderId="13" xfId="42" applyNumberFormat="1" applyFont="1" applyFill="1" applyBorder="1" applyAlignment="1" applyProtection="1">
      <alignment/>
      <protection locked="0"/>
    </xf>
    <xf numFmtId="44" fontId="0" fillId="7" borderId="14" xfId="44" applyNumberFormat="1" applyFont="1" applyFill="1" applyBorder="1" applyAlignment="1" applyProtection="1">
      <alignment/>
      <protection locked="0"/>
    </xf>
    <xf numFmtId="42" fontId="0" fillId="7" borderId="15" xfId="44" applyNumberFormat="1" applyFont="1" applyFill="1" applyBorder="1" applyAlignment="1" applyProtection="1">
      <alignment/>
      <protection locked="0"/>
    </xf>
    <xf numFmtId="167" fontId="0" fillId="7" borderId="0" xfId="42" applyNumberFormat="1" applyFont="1" applyFill="1" applyBorder="1" applyAlignment="1" applyProtection="1">
      <alignment/>
      <protection locked="0"/>
    </xf>
    <xf numFmtId="43" fontId="0" fillId="7" borderId="16" xfId="42" applyNumberFormat="1" applyFont="1" applyFill="1" applyBorder="1" applyAlignment="1" applyProtection="1">
      <alignment/>
      <protection locked="0"/>
    </xf>
    <xf numFmtId="42" fontId="0" fillId="7" borderId="17" xfId="42" applyNumberFormat="1" applyFont="1" applyFill="1" applyBorder="1" applyAlignment="1" applyProtection="1">
      <alignment/>
      <protection locked="0"/>
    </xf>
    <xf numFmtId="44" fontId="0" fillId="7" borderId="18" xfId="44" applyFont="1" applyFill="1" applyBorder="1" applyAlignment="1" applyProtection="1">
      <alignment/>
      <protection locked="0"/>
    </xf>
    <xf numFmtId="44" fontId="0" fillId="7" borderId="14" xfId="44" applyFont="1" applyFill="1" applyBorder="1" applyAlignment="1" applyProtection="1">
      <alignment/>
      <protection locked="0"/>
    </xf>
    <xf numFmtId="44" fontId="0" fillId="7" borderId="19" xfId="44" applyNumberFormat="1" applyFont="1" applyFill="1" applyBorder="1" applyAlignment="1" applyProtection="1">
      <alignment/>
      <protection locked="0"/>
    </xf>
    <xf numFmtId="43" fontId="0" fillId="7" borderId="0" xfId="42" applyFont="1" applyFill="1" applyBorder="1" applyAlignment="1" applyProtection="1">
      <alignment/>
      <protection locked="0"/>
    </xf>
    <xf numFmtId="44" fontId="0" fillId="7" borderId="16" xfId="44" applyFont="1" applyFill="1" applyBorder="1" applyAlignment="1" applyProtection="1">
      <alignment/>
      <protection locked="0"/>
    </xf>
    <xf numFmtId="44" fontId="0" fillId="7" borderId="11" xfId="42" applyNumberFormat="1" applyFont="1" applyFill="1" applyBorder="1" applyAlignment="1" applyProtection="1">
      <alignment/>
      <protection locked="0"/>
    </xf>
    <xf numFmtId="44" fontId="0" fillId="7" borderId="20" xfId="44" applyFont="1" applyFill="1" applyBorder="1" applyAlignment="1" applyProtection="1">
      <alignment/>
      <protection locked="0"/>
    </xf>
    <xf numFmtId="44" fontId="0" fillId="7" borderId="21" xfId="44" applyFont="1" applyFill="1" applyBorder="1" applyAlignment="1" applyProtection="1">
      <alignment/>
      <protection locked="0"/>
    </xf>
    <xf numFmtId="41" fontId="0" fillId="7" borderId="13" xfId="44" applyNumberFormat="1" applyFont="1" applyFill="1" applyBorder="1" applyAlignment="1" applyProtection="1">
      <alignment/>
      <protection locked="0"/>
    </xf>
    <xf numFmtId="9" fontId="0" fillId="7" borderId="14" xfId="59" applyFont="1" applyFill="1" applyBorder="1" applyAlignment="1" applyProtection="1">
      <alignment/>
      <protection locked="0"/>
    </xf>
    <xf numFmtId="41" fontId="0" fillId="7" borderId="13" xfId="44" applyNumberFormat="1" applyFont="1" applyFill="1" applyBorder="1" applyAlignment="1" applyProtection="1">
      <alignment/>
      <protection locked="0"/>
    </xf>
    <xf numFmtId="41" fontId="0" fillId="7" borderId="10" xfId="42" applyNumberFormat="1" applyFont="1" applyFill="1" applyBorder="1" applyAlignment="1" applyProtection="1">
      <alignment/>
      <protection locked="0"/>
    </xf>
    <xf numFmtId="9" fontId="0" fillId="7" borderId="22" xfId="59" applyFont="1" applyFill="1" applyBorder="1" applyAlignment="1" applyProtection="1">
      <alignment/>
      <protection locked="0"/>
    </xf>
    <xf numFmtId="41" fontId="0" fillId="7" borderId="10" xfId="42" applyNumberFormat="1" applyFont="1" applyFill="1" applyBorder="1" applyAlignment="1" applyProtection="1">
      <alignment/>
      <protection locked="0"/>
    </xf>
    <xf numFmtId="41" fontId="0" fillId="7" borderId="11" xfId="44" applyNumberFormat="1" applyFont="1" applyFill="1" applyBorder="1" applyAlignment="1" applyProtection="1">
      <alignment/>
      <protection locked="0"/>
    </xf>
    <xf numFmtId="9" fontId="0" fillId="7" borderId="23" xfId="59" applyFont="1" applyFill="1" applyBorder="1" applyAlignment="1" applyProtection="1">
      <alignment/>
      <protection locked="0"/>
    </xf>
    <xf numFmtId="42" fontId="0" fillId="7" borderId="11" xfId="44" applyNumberFormat="1" applyFont="1" applyFill="1" applyBorder="1" applyAlignment="1" applyProtection="1">
      <alignment/>
      <protection locked="0"/>
    </xf>
    <xf numFmtId="41" fontId="0" fillId="7" borderId="13" xfId="42" applyNumberFormat="1" applyFont="1" applyFill="1" applyBorder="1" applyAlignment="1" applyProtection="1">
      <alignment/>
      <protection locked="0"/>
    </xf>
    <xf numFmtId="42" fontId="0" fillId="7" borderId="14" xfId="44" applyNumberFormat="1" applyFont="1" applyFill="1" applyBorder="1" applyAlignment="1" applyProtection="1">
      <alignment/>
      <protection locked="0"/>
    </xf>
    <xf numFmtId="42" fontId="0" fillId="7" borderId="13" xfId="44" applyNumberFormat="1" applyFont="1" applyFill="1" applyBorder="1" applyAlignment="1" applyProtection="1">
      <alignment/>
      <protection locked="0"/>
    </xf>
    <xf numFmtId="41" fontId="0" fillId="7" borderId="0" xfId="42" applyNumberFormat="1" applyFont="1" applyFill="1" applyBorder="1" applyAlignment="1" applyProtection="1">
      <alignment/>
      <protection locked="0"/>
    </xf>
    <xf numFmtId="41" fontId="0" fillId="7" borderId="16" xfId="42" applyNumberFormat="1" applyFont="1" applyFill="1" applyBorder="1" applyAlignment="1" applyProtection="1">
      <alignment/>
      <protection locked="0"/>
    </xf>
    <xf numFmtId="42" fontId="0" fillId="7" borderId="24" xfId="44" applyNumberFormat="1" applyFont="1" applyFill="1" applyBorder="1" applyAlignment="1" applyProtection="1">
      <alignment/>
      <protection locked="0"/>
    </xf>
    <xf numFmtId="41" fontId="0" fillId="7" borderId="0" xfId="0" applyNumberFormat="1" applyFill="1" applyAlignment="1" applyProtection="1">
      <alignment/>
      <protection locked="0"/>
    </xf>
    <xf numFmtId="41" fontId="0" fillId="7" borderId="25" xfId="42" applyNumberFormat="1" applyFont="1" applyFill="1" applyBorder="1" applyAlignment="1" applyProtection="1">
      <alignment/>
      <protection locked="0"/>
    </xf>
    <xf numFmtId="41" fontId="0" fillId="7" borderId="26" xfId="0" applyNumberFormat="1" applyFill="1" applyBorder="1" applyAlignment="1" applyProtection="1">
      <alignment/>
      <protection locked="0"/>
    </xf>
    <xf numFmtId="41" fontId="0" fillId="7" borderId="26" xfId="0" applyNumberFormat="1" applyFont="1" applyFill="1" applyBorder="1" applyAlignment="1" applyProtection="1">
      <alignment/>
      <protection locked="0"/>
    </xf>
    <xf numFmtId="41" fontId="0" fillId="7" borderId="25" xfId="0" applyNumberFormat="1" applyFont="1" applyFill="1" applyBorder="1" applyAlignment="1" applyProtection="1">
      <alignment/>
      <protection locked="0"/>
    </xf>
    <xf numFmtId="42" fontId="0" fillId="7" borderId="26" xfId="44" applyNumberFormat="1" applyFont="1" applyFill="1" applyBorder="1" applyAlignment="1" applyProtection="1">
      <alignment/>
      <protection locked="0"/>
    </xf>
    <xf numFmtId="41" fontId="0" fillId="7" borderId="26" xfId="42" applyNumberFormat="1" applyFont="1" applyFill="1" applyBorder="1" applyAlignment="1" applyProtection="1">
      <alignment/>
      <protection locked="0"/>
    </xf>
    <xf numFmtId="41" fontId="0" fillId="7" borderId="27" xfId="0" applyNumberFormat="1" applyFont="1" applyFill="1" applyBorder="1" applyAlignment="1" applyProtection="1">
      <alignment/>
      <protection locked="0"/>
    </xf>
    <xf numFmtId="42" fontId="0" fillId="7" borderId="28" xfId="44" applyNumberFormat="1" applyFont="1" applyFill="1" applyBorder="1" applyAlignment="1" applyProtection="1">
      <alignment/>
      <protection locked="0"/>
    </xf>
    <xf numFmtId="42" fontId="0" fillId="7" borderId="11" xfId="44" applyNumberFormat="1" applyFont="1" applyFill="1" applyBorder="1" applyAlignment="1" applyProtection="1">
      <alignment/>
      <protection locked="0"/>
    </xf>
    <xf numFmtId="41" fontId="0" fillId="7" borderId="13" xfId="42" applyNumberFormat="1" applyFont="1" applyFill="1" applyBorder="1" applyAlignment="1" applyProtection="1">
      <alignment/>
      <protection locked="0"/>
    </xf>
    <xf numFmtId="12" fontId="0" fillId="2" borderId="0" xfId="0" applyNumberFormat="1" applyFont="1" applyFill="1" applyBorder="1" applyAlignment="1" applyProtection="1" quotePrefix="1">
      <alignment horizontal="right"/>
      <protection/>
    </xf>
    <xf numFmtId="0" fontId="10" fillId="2" borderId="0" xfId="0" applyFont="1" applyFill="1" applyBorder="1" applyAlignment="1" applyProtection="1">
      <alignment horizontal="center"/>
      <protection/>
    </xf>
    <xf numFmtId="41" fontId="0" fillId="2" borderId="0" xfId="0" applyNumberFormat="1" applyFont="1" applyFill="1" applyBorder="1" applyAlignment="1" applyProtection="1">
      <alignment/>
      <protection/>
    </xf>
    <xf numFmtId="42" fontId="0" fillId="7" borderId="11" xfId="0" applyNumberFormat="1" applyFont="1" applyFill="1" applyBorder="1" applyAlignment="1" applyProtection="1">
      <alignment/>
      <protection locked="0"/>
    </xf>
    <xf numFmtId="42" fontId="0" fillId="7" borderId="29" xfId="0" applyNumberFormat="1" applyFont="1" applyFill="1" applyBorder="1" applyAlignment="1" applyProtection="1">
      <alignment/>
      <protection locked="0"/>
    </xf>
    <xf numFmtId="42" fontId="0" fillId="7" borderId="30" xfId="0" applyNumberFormat="1" applyFont="1" applyFill="1" applyBorder="1" applyAlignment="1" applyProtection="1">
      <alignment/>
      <protection locked="0"/>
    </xf>
    <xf numFmtId="164" fontId="0" fillId="7" borderId="0" xfId="0" applyNumberFormat="1" applyFont="1" applyFill="1" applyAlignment="1" applyProtection="1">
      <alignment/>
      <protection locked="0"/>
    </xf>
    <xf numFmtId="164" fontId="0" fillId="7" borderId="16" xfId="0" applyNumberFormat="1" applyFont="1" applyFill="1" applyBorder="1" applyAlignment="1" applyProtection="1">
      <alignment/>
      <protection locked="0"/>
    </xf>
    <xf numFmtId="42" fontId="0" fillId="7" borderId="0" xfId="0" applyNumberFormat="1" applyFont="1" applyFill="1" applyAlignment="1" applyProtection="1">
      <alignment/>
      <protection locked="0"/>
    </xf>
    <xf numFmtId="42" fontId="0" fillId="7" borderId="16" xfId="0" applyNumberFormat="1" applyFont="1" applyFill="1" applyBorder="1" applyAlignment="1" applyProtection="1">
      <alignment/>
      <protection locked="0"/>
    </xf>
    <xf numFmtId="41" fontId="0" fillId="7" borderId="26" xfId="0" applyNumberFormat="1" applyFont="1" applyFill="1" applyBorder="1" applyAlignment="1" applyProtection="1">
      <alignment/>
      <protection locked="0"/>
    </xf>
    <xf numFmtId="37" fontId="0" fillId="7" borderId="31" xfId="0" applyNumberFormat="1" applyFont="1" applyFill="1" applyBorder="1" applyAlignment="1" applyProtection="1">
      <alignment/>
      <protection locked="0"/>
    </xf>
    <xf numFmtId="42" fontId="0" fillId="7" borderId="26" xfId="0" applyNumberFormat="1" applyFont="1" applyFill="1" applyBorder="1" applyAlignment="1" applyProtection="1">
      <alignment/>
      <protection locked="0"/>
    </xf>
    <xf numFmtId="37" fontId="0" fillId="7" borderId="10" xfId="0" applyNumberFormat="1" applyFont="1" applyFill="1" applyBorder="1" applyAlignment="1" applyProtection="1">
      <alignment/>
      <protection locked="0"/>
    </xf>
    <xf numFmtId="41" fontId="0" fillId="7" borderId="22" xfId="0" applyNumberFormat="1" applyFont="1" applyFill="1" applyBorder="1" applyAlignment="1" applyProtection="1">
      <alignment/>
      <protection locked="0"/>
    </xf>
    <xf numFmtId="41" fontId="0" fillId="7" borderId="10" xfId="0" applyNumberFormat="1" applyFont="1" applyFill="1" applyBorder="1" applyAlignment="1" applyProtection="1">
      <alignment/>
      <protection locked="0"/>
    </xf>
    <xf numFmtId="42" fontId="0" fillId="7" borderId="23" xfId="0" applyNumberFormat="1" applyFont="1" applyFill="1" applyBorder="1" applyAlignment="1" applyProtection="1">
      <alignment/>
      <protection locked="0"/>
    </xf>
    <xf numFmtId="164" fontId="0" fillId="7" borderId="29" xfId="0" applyNumberFormat="1" applyFont="1" applyFill="1" applyBorder="1" applyAlignment="1" applyProtection="1">
      <alignment/>
      <protection locked="0"/>
    </xf>
    <xf numFmtId="164" fontId="0" fillId="7" borderId="30" xfId="0" applyNumberFormat="1" applyFont="1" applyFill="1" applyBorder="1" applyAlignment="1" applyProtection="1">
      <alignment/>
      <protection locked="0"/>
    </xf>
    <xf numFmtId="9" fontId="0" fillId="7" borderId="0" xfId="0" applyNumberFormat="1" applyFont="1" applyFill="1" applyAlignment="1" applyProtection="1">
      <alignment/>
      <protection locked="0"/>
    </xf>
    <xf numFmtId="9" fontId="0" fillId="7" borderId="16" xfId="0" applyNumberFormat="1" applyFont="1" applyFill="1" applyBorder="1" applyAlignment="1" applyProtection="1">
      <alignment/>
      <protection locked="0"/>
    </xf>
    <xf numFmtId="42" fontId="0" fillId="7" borderId="19" xfId="0" applyNumberFormat="1" applyFont="1" applyFill="1" applyBorder="1" applyAlignment="1" applyProtection="1">
      <alignment/>
      <protection locked="0"/>
    </xf>
    <xf numFmtId="42" fontId="0" fillId="7" borderId="31" xfId="0" applyNumberFormat="1" applyFont="1" applyFill="1" applyBorder="1" applyAlignment="1" applyProtection="1">
      <alignment/>
      <protection locked="0"/>
    </xf>
    <xf numFmtId="164" fontId="0" fillId="7" borderId="26" xfId="0" applyNumberFormat="1" applyFont="1" applyFill="1" applyBorder="1" applyAlignment="1" applyProtection="1">
      <alignment/>
      <protection locked="0"/>
    </xf>
    <xf numFmtId="164" fontId="0" fillId="7" borderId="31" xfId="0" applyNumberFormat="1" applyFont="1" applyFill="1" applyBorder="1" applyAlignment="1" applyProtection="1">
      <alignment/>
      <protection locked="0"/>
    </xf>
    <xf numFmtId="9" fontId="0" fillId="7" borderId="26" xfId="0" applyNumberFormat="1" applyFont="1" applyFill="1" applyBorder="1" applyAlignment="1" applyProtection="1">
      <alignment/>
      <protection locked="0"/>
    </xf>
    <xf numFmtId="42" fontId="0" fillId="7" borderId="32" xfId="0" applyNumberFormat="1" applyFont="1" applyFill="1" applyBorder="1" applyAlignment="1" applyProtection="1">
      <alignment/>
      <protection locked="0"/>
    </xf>
    <xf numFmtId="42" fontId="0" fillId="7" borderId="13" xfId="0" applyNumberFormat="1" applyFont="1" applyFill="1" applyBorder="1" applyAlignment="1" applyProtection="1">
      <alignment/>
      <protection locked="0"/>
    </xf>
    <xf numFmtId="42" fontId="0" fillId="7" borderId="14" xfId="0" applyNumberFormat="1" applyFont="1" applyFill="1" applyBorder="1" applyAlignment="1" applyProtection="1">
      <alignment/>
      <protection locked="0"/>
    </xf>
    <xf numFmtId="41" fontId="0" fillId="7" borderId="0" xfId="0" applyNumberFormat="1" applyFont="1" applyFill="1" applyAlignment="1" applyProtection="1">
      <alignment/>
      <protection locked="0"/>
    </xf>
    <xf numFmtId="41" fontId="0" fillId="7" borderId="16" xfId="0" applyNumberFormat="1" applyFont="1" applyFill="1" applyBorder="1" applyAlignment="1" applyProtection="1">
      <alignment/>
      <protection locked="0"/>
    </xf>
    <xf numFmtId="41" fontId="0" fillId="7" borderId="33" xfId="0" applyNumberFormat="1" applyFont="1" applyFill="1" applyBorder="1" applyAlignment="1" applyProtection="1">
      <alignment/>
      <protection locked="0"/>
    </xf>
    <xf numFmtId="41" fontId="0" fillId="7" borderId="31" xfId="0" applyNumberFormat="1" applyFont="1" applyFill="1" applyBorder="1" applyAlignment="1" applyProtection="1">
      <alignment/>
      <protection locked="0"/>
    </xf>
    <xf numFmtId="41" fontId="0" fillId="7" borderId="34" xfId="0" applyNumberFormat="1" applyFont="1" applyFill="1" applyBorder="1" applyAlignment="1" applyProtection="1">
      <alignment/>
      <protection locked="0"/>
    </xf>
    <xf numFmtId="41" fontId="0" fillId="7" borderId="35" xfId="0" applyNumberFormat="1" applyFont="1" applyFill="1" applyBorder="1" applyAlignment="1" applyProtection="1">
      <alignment/>
      <protection locked="0"/>
    </xf>
    <xf numFmtId="42" fontId="0" fillId="7" borderId="15" xfId="0" applyNumberFormat="1" applyFont="1" applyFill="1" applyBorder="1" applyAlignment="1" applyProtection="1">
      <alignment/>
      <protection locked="0"/>
    </xf>
    <xf numFmtId="41" fontId="0" fillId="7" borderId="36" xfId="0" applyNumberFormat="1" applyFont="1" applyFill="1" applyBorder="1" applyAlignment="1" applyProtection="1">
      <alignment/>
      <protection locked="0"/>
    </xf>
    <xf numFmtId="41" fontId="0" fillId="7" borderId="0" xfId="0" applyNumberFormat="1" applyFont="1" applyFill="1" applyBorder="1" applyAlignment="1" applyProtection="1">
      <alignment/>
      <protection locked="0"/>
    </xf>
    <xf numFmtId="42" fontId="0" fillId="7" borderId="20" xfId="0" applyNumberFormat="1" applyFont="1" applyFill="1" applyBorder="1" applyAlignment="1" applyProtection="1">
      <alignment/>
      <protection locked="0"/>
    </xf>
    <xf numFmtId="42" fontId="0" fillId="7" borderId="28" xfId="0" applyNumberFormat="1" applyFont="1" applyFill="1" applyBorder="1" applyAlignment="1" applyProtection="1">
      <alignment/>
      <protection locked="0"/>
    </xf>
    <xf numFmtId="42" fontId="0" fillId="7" borderId="37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7" borderId="38" xfId="0" applyFont="1" applyFill="1" applyBorder="1" applyAlignment="1" applyProtection="1">
      <alignment/>
      <protection locked="0"/>
    </xf>
    <xf numFmtId="0" fontId="0" fillId="7" borderId="29" xfId="0" applyFont="1" applyFill="1" applyBorder="1" applyAlignment="1" applyProtection="1">
      <alignment/>
      <protection locked="0"/>
    </xf>
    <xf numFmtId="0" fontId="0" fillId="7" borderId="26" xfId="0" applyFont="1" applyFill="1" applyBorder="1" applyAlignment="1" applyProtection="1">
      <alignment/>
      <protection locked="0"/>
    </xf>
    <xf numFmtId="1" fontId="1" fillId="2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left" wrapText="1"/>
      <protection/>
    </xf>
    <xf numFmtId="0" fontId="1" fillId="2" borderId="0" xfId="0" applyFont="1" applyFill="1" applyAlignment="1" applyProtection="1">
      <alignment horizontal="center"/>
      <protection/>
    </xf>
    <xf numFmtId="1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showGridLines="0" tabSelected="1" zoomScalePageLayoutView="0" workbookViewId="0" topLeftCell="A1">
      <selection activeCell="D1" sqref="D1:E1"/>
    </sheetView>
  </sheetViews>
  <sheetFormatPr defaultColWidth="9.140625" defaultRowHeight="12.75"/>
  <cols>
    <col min="1" max="34" width="12.7109375" style="4" customWidth="1"/>
    <col min="35" max="16384" width="9.140625" style="4" customWidth="1"/>
  </cols>
  <sheetData>
    <row r="1" spans="3:5" ht="12.75">
      <c r="C1" s="1" t="s">
        <v>0</v>
      </c>
      <c r="D1" s="144"/>
      <c r="E1" s="144"/>
    </row>
    <row r="2" spans="3:5" ht="12.75">
      <c r="C2" s="1" t="s">
        <v>1</v>
      </c>
      <c r="D2" s="144"/>
      <c r="E2" s="144"/>
    </row>
    <row r="3" spans="3:4" ht="12.75">
      <c r="C3" s="2"/>
      <c r="D3" s="3" t="s">
        <v>124</v>
      </c>
    </row>
    <row r="4" ht="12.75"/>
    <row r="5" spans="1:6" ht="12.75">
      <c r="A5" s="11" t="s">
        <v>5</v>
      </c>
      <c r="B5" s="11"/>
      <c r="C5" s="13"/>
      <c r="D5" s="13"/>
      <c r="E5" s="13"/>
      <c r="F5" s="13"/>
    </row>
    <row r="6" spans="1:6" ht="12.75">
      <c r="A6" s="11"/>
      <c r="B6" s="11"/>
      <c r="C6" s="13"/>
      <c r="D6" s="13"/>
      <c r="E6" s="13"/>
      <c r="F6" s="13"/>
    </row>
    <row r="7" spans="1:6" ht="12.75">
      <c r="A7" s="40"/>
      <c r="B7" s="40"/>
      <c r="C7" s="41" t="s">
        <v>7</v>
      </c>
      <c r="D7" s="41"/>
      <c r="E7" s="41"/>
      <c r="F7" s="11"/>
    </row>
    <row r="8" spans="1:6" ht="12.75">
      <c r="A8" s="42" t="s">
        <v>38</v>
      </c>
      <c r="B8" s="42"/>
      <c r="C8" s="43" t="s">
        <v>9</v>
      </c>
      <c r="D8" s="43" t="s">
        <v>10</v>
      </c>
      <c r="E8" s="43" t="s">
        <v>11</v>
      </c>
      <c r="F8" s="11"/>
    </row>
    <row r="9" spans="1:6" ht="13.5" thickBot="1">
      <c r="A9" s="11" t="s">
        <v>95</v>
      </c>
      <c r="B9" s="11"/>
      <c r="C9" s="102"/>
      <c r="D9" s="64"/>
      <c r="E9" s="65"/>
      <c r="F9" s="34">
        <f>IF(E9="","",IF(E9=8000,"«- Correct!","«- Try again!"))</f>
      </c>
    </row>
    <row r="10" spans="1:6" ht="14.25" thickBot="1" thickTop="1">
      <c r="A10" s="18" t="s">
        <v>96</v>
      </c>
      <c r="B10" s="18"/>
      <c r="C10" s="89"/>
      <c r="D10" s="67"/>
      <c r="E10" s="68"/>
      <c r="F10" s="34">
        <f>IF(E10="","",IF(E10=14400,"«- Correct!","«- Try again!"))</f>
      </c>
    </row>
    <row r="11" spans="1:6" ht="13.5" thickTop="1">
      <c r="A11" s="18"/>
      <c r="B11" s="18"/>
      <c r="C11" s="18"/>
      <c r="D11" s="18"/>
      <c r="E11" s="18"/>
      <c r="F11" s="18"/>
    </row>
    <row r="12" spans="1:6" ht="12.75">
      <c r="A12" s="8"/>
      <c r="B12" s="8"/>
      <c r="C12" s="8"/>
      <c r="D12" s="8"/>
      <c r="E12" s="8"/>
      <c r="F12" s="8"/>
    </row>
    <row r="13" spans="1:7" ht="12.75">
      <c r="A13" s="18" t="s">
        <v>14</v>
      </c>
      <c r="B13" s="18"/>
      <c r="C13" s="18"/>
      <c r="D13" s="18"/>
      <c r="E13" s="18"/>
      <c r="F13" s="18"/>
      <c r="G13" s="19"/>
    </row>
    <row r="14" spans="1:7" ht="12.75">
      <c r="A14" s="18"/>
      <c r="B14" s="18"/>
      <c r="C14" s="18"/>
      <c r="D14" s="18"/>
      <c r="E14" s="18"/>
      <c r="F14" s="18"/>
      <c r="G14" s="19"/>
    </row>
    <row r="15" spans="1:7" ht="12.75">
      <c r="A15" s="20"/>
      <c r="B15" s="20"/>
      <c r="C15" s="44"/>
      <c r="D15" s="44" t="s">
        <v>15</v>
      </c>
      <c r="E15" s="44" t="s">
        <v>16</v>
      </c>
      <c r="F15" s="18"/>
      <c r="G15" s="19"/>
    </row>
    <row r="16" spans="1:7" ht="12.75">
      <c r="A16" s="20"/>
      <c r="B16" s="20"/>
      <c r="C16" s="44" t="s">
        <v>11</v>
      </c>
      <c r="D16" s="44" t="s">
        <v>18</v>
      </c>
      <c r="E16" s="44" t="s">
        <v>18</v>
      </c>
      <c r="F16" s="18"/>
      <c r="G16" s="19"/>
    </row>
    <row r="17" spans="1:7" ht="12.75">
      <c r="A17" s="45"/>
      <c r="B17" s="45"/>
      <c r="C17" s="43" t="s">
        <v>20</v>
      </c>
      <c r="D17" s="43" t="s">
        <v>20</v>
      </c>
      <c r="E17" s="43" t="s">
        <v>20</v>
      </c>
      <c r="F17" s="18"/>
      <c r="G17" s="19"/>
    </row>
    <row r="18" spans="1:7" ht="12.75">
      <c r="A18" s="13" t="s">
        <v>3</v>
      </c>
      <c r="B18" s="13"/>
      <c r="C18" s="50">
        <v>18000</v>
      </c>
      <c r="D18" s="91"/>
      <c r="E18" s="92"/>
      <c r="F18" s="18"/>
      <c r="G18" s="19"/>
    </row>
    <row r="19" spans="1:7" ht="12.75">
      <c r="A19" s="13" t="s">
        <v>4</v>
      </c>
      <c r="B19" s="13"/>
      <c r="C19" s="48">
        <v>27000</v>
      </c>
      <c r="D19" s="93"/>
      <c r="E19" s="94"/>
      <c r="F19" s="18"/>
      <c r="G19" s="19"/>
    </row>
    <row r="20" spans="1:7" ht="12.75">
      <c r="A20" s="13" t="s">
        <v>6</v>
      </c>
      <c r="B20" s="13"/>
      <c r="C20" s="48">
        <v>8000</v>
      </c>
      <c r="D20" s="93"/>
      <c r="E20" s="95"/>
      <c r="F20" s="18"/>
      <c r="G20" s="19"/>
    </row>
    <row r="21" spans="1:7" ht="12.75">
      <c r="A21" s="13" t="s">
        <v>33</v>
      </c>
      <c r="B21" s="13"/>
      <c r="C21" s="48">
        <v>2500</v>
      </c>
      <c r="D21" s="96"/>
      <c r="E21" s="97"/>
      <c r="F21" s="18"/>
      <c r="G21" s="19"/>
    </row>
    <row r="22" spans="1:7" ht="12.75">
      <c r="A22" s="15" t="s">
        <v>8</v>
      </c>
      <c r="B22" s="15"/>
      <c r="C22" s="48">
        <v>3000</v>
      </c>
      <c r="D22" s="96"/>
      <c r="E22" s="98"/>
      <c r="F22" s="18"/>
      <c r="G22" s="19"/>
    </row>
    <row r="23" spans="1:7" ht="12.75">
      <c r="A23" s="13" t="s">
        <v>12</v>
      </c>
      <c r="B23" s="13"/>
      <c r="C23" s="49">
        <v>5500</v>
      </c>
      <c r="D23" s="99"/>
      <c r="E23" s="80"/>
      <c r="F23" s="18"/>
      <c r="G23" s="19"/>
    </row>
    <row r="24" spans="1:7" ht="13.5" thickBot="1">
      <c r="A24" s="11" t="s">
        <v>11</v>
      </c>
      <c r="B24" s="11"/>
      <c r="C24" s="62">
        <f>SUM(C18:C23)</f>
        <v>64000</v>
      </c>
      <c r="D24" s="100"/>
      <c r="E24" s="101"/>
      <c r="F24" s="18"/>
      <c r="G24" s="19"/>
    </row>
    <row r="25" spans="1:7" ht="13.5" thickTop="1">
      <c r="A25" s="18"/>
      <c r="B25" s="18"/>
      <c r="C25" s="18"/>
      <c r="D25" s="34">
        <f>IF(D24="","",IF(D24=53000,"Correct!","Try again!"))</f>
      </c>
      <c r="E25" s="34">
        <f>IF(E24="","",IF(E24=11000,"Correct!","Try again!"))</f>
      </c>
      <c r="F25" s="18"/>
      <c r="G25" s="19"/>
    </row>
    <row r="26" spans="1:7" ht="12.75">
      <c r="A26" s="20" t="s">
        <v>21</v>
      </c>
      <c r="B26" s="20"/>
      <c r="C26" s="18"/>
      <c r="D26" s="18"/>
      <c r="E26" s="18"/>
      <c r="F26" s="18"/>
      <c r="G26" s="19"/>
    </row>
    <row r="27" spans="1:7" ht="12.75">
      <c r="A27" s="18"/>
      <c r="B27" s="18"/>
      <c r="C27" s="18"/>
      <c r="D27" s="18"/>
      <c r="E27" s="18"/>
      <c r="F27" s="18"/>
      <c r="G27" s="19"/>
    </row>
    <row r="28" spans="1:7" ht="12.75">
      <c r="A28" s="20"/>
      <c r="B28" s="20"/>
      <c r="C28" s="44" t="s">
        <v>7</v>
      </c>
      <c r="D28" s="44" t="s">
        <v>22</v>
      </c>
      <c r="E28" s="44"/>
      <c r="F28" s="18"/>
      <c r="G28" s="19"/>
    </row>
    <row r="29" spans="1:7" ht="12.75">
      <c r="A29" s="45" t="s">
        <v>23</v>
      </c>
      <c r="B29" s="45"/>
      <c r="C29" s="43" t="s">
        <v>9</v>
      </c>
      <c r="D29" s="43" t="s">
        <v>24</v>
      </c>
      <c r="E29" s="43" t="s">
        <v>11</v>
      </c>
      <c r="F29" s="18"/>
      <c r="G29" s="19"/>
    </row>
    <row r="30" spans="1:7" ht="12.75">
      <c r="A30" s="18" t="s">
        <v>97</v>
      </c>
      <c r="B30" s="18"/>
      <c r="C30" s="86"/>
      <c r="D30" s="87"/>
      <c r="E30" s="88"/>
      <c r="F30" s="18"/>
      <c r="G30" s="19"/>
    </row>
    <row r="31" spans="1:7" ht="12.75">
      <c r="A31" s="18" t="s">
        <v>98</v>
      </c>
      <c r="B31" s="18"/>
      <c r="C31" s="89"/>
      <c r="D31" s="90"/>
      <c r="E31" s="80"/>
      <c r="F31" s="18"/>
      <c r="G31" s="19"/>
    </row>
    <row r="32" spans="1:7" ht="13.5" thickBot="1">
      <c r="A32" s="18" t="s">
        <v>25</v>
      </c>
      <c r="B32" s="18"/>
      <c r="C32" s="18"/>
      <c r="D32" s="18"/>
      <c r="E32" s="85"/>
      <c r="F32" s="18"/>
      <c r="G32" s="19"/>
    </row>
    <row r="33" spans="1:7" ht="13.5" thickTop="1">
      <c r="A33" s="18"/>
      <c r="B33" s="18"/>
      <c r="C33" s="18"/>
      <c r="D33" s="18"/>
      <c r="E33" s="34">
        <f>IF(E32="","",IF(E32=200000,"Correct!","Try again!"))</f>
      </c>
      <c r="F33" s="18"/>
      <c r="G33" s="19"/>
    </row>
    <row r="34" spans="1:7" ht="12.75">
      <c r="A34" s="18"/>
      <c r="B34" s="18"/>
      <c r="C34" s="18"/>
      <c r="D34" s="18"/>
      <c r="E34" s="34"/>
      <c r="F34" s="18"/>
      <c r="G34" s="19"/>
    </row>
    <row r="35" spans="1:7" ht="12.75">
      <c r="A35" s="20"/>
      <c r="B35" s="20"/>
      <c r="C35" s="44" t="s">
        <v>26</v>
      </c>
      <c r="D35" s="44" t="s">
        <v>78</v>
      </c>
      <c r="E35" s="44" t="s">
        <v>27</v>
      </c>
      <c r="F35" s="44" t="s">
        <v>28</v>
      </c>
      <c r="G35" s="19"/>
    </row>
    <row r="36" spans="1:7" ht="12.75">
      <c r="A36" s="45" t="s">
        <v>23</v>
      </c>
      <c r="B36" s="45"/>
      <c r="C36" s="43" t="s">
        <v>29</v>
      </c>
      <c r="D36" s="43" t="s">
        <v>11</v>
      </c>
      <c r="E36" s="43" t="s">
        <v>30</v>
      </c>
      <c r="F36" s="43" t="s">
        <v>31</v>
      </c>
      <c r="G36" s="19"/>
    </row>
    <row r="37" spans="1:7" ht="12.75">
      <c r="A37" s="18" t="s">
        <v>97</v>
      </c>
      <c r="B37" s="18"/>
      <c r="C37" s="77"/>
      <c r="D37" s="78"/>
      <c r="E37" s="79"/>
      <c r="F37" s="75"/>
      <c r="G37" s="34">
        <f>IF(F37="","",IF(F37=7.95,"«- Correct!","«- Try again!"))</f>
      </c>
    </row>
    <row r="38" spans="1:7" ht="12.75">
      <c r="A38" s="18" t="s">
        <v>98</v>
      </c>
      <c r="B38" s="18"/>
      <c r="C38" s="80"/>
      <c r="D38" s="81"/>
      <c r="E38" s="82"/>
      <c r="F38" s="76"/>
      <c r="G38" s="34">
        <f>IF(F38="","",IF(F38=5.3,"«- Correct!","«- Try again!"))</f>
      </c>
    </row>
    <row r="39" spans="1:7" ht="13.5" thickBot="1">
      <c r="A39" s="18" t="s">
        <v>79</v>
      </c>
      <c r="B39" s="18"/>
      <c r="C39" s="83"/>
      <c r="D39" s="84"/>
      <c r="E39" s="83"/>
      <c r="F39" s="18"/>
      <c r="G39" s="19"/>
    </row>
    <row r="40" spans="1:7" ht="13.5" thickTop="1">
      <c r="A40" s="18"/>
      <c r="B40" s="18"/>
      <c r="C40" s="34">
        <f>IF(C39="","",IF(C39=200000,"Correct!","Try again!"))</f>
      </c>
      <c r="D40" s="34"/>
      <c r="E40" s="34">
        <f>IF(E39="","",IF(E39=53000,"Correct!","Try again!"))</f>
      </c>
      <c r="F40" s="18"/>
      <c r="G40" s="19"/>
    </row>
    <row r="41" spans="1:7" ht="12.75">
      <c r="A41" s="18"/>
      <c r="B41" s="18"/>
      <c r="C41" s="34"/>
      <c r="D41" s="34"/>
      <c r="E41" s="34"/>
      <c r="F41" s="18"/>
      <c r="G41" s="19"/>
    </row>
    <row r="42" spans="1:6" ht="12.75">
      <c r="A42" s="8"/>
      <c r="B42" s="8"/>
      <c r="C42" s="8"/>
      <c r="D42" s="8"/>
      <c r="E42" s="8"/>
      <c r="F42" s="8"/>
    </row>
    <row r="43" spans="1:6" ht="12.75">
      <c r="A43" s="20" t="s">
        <v>32</v>
      </c>
      <c r="B43" s="20"/>
      <c r="C43" s="18"/>
      <c r="D43" s="18"/>
      <c r="E43" s="18"/>
      <c r="F43" s="18"/>
    </row>
    <row r="44" spans="1:6" ht="12.75">
      <c r="A44" s="18"/>
      <c r="B44" s="18"/>
      <c r="C44" s="18"/>
      <c r="D44" s="18"/>
      <c r="E44" s="18"/>
      <c r="F44" s="18"/>
    </row>
    <row r="45" spans="1:6" ht="12.75">
      <c r="A45" s="45" t="s">
        <v>23</v>
      </c>
      <c r="B45" s="45"/>
      <c r="C45" s="43" t="s">
        <v>29</v>
      </c>
      <c r="D45" s="43" t="s">
        <v>16</v>
      </c>
      <c r="E45" s="43" t="s">
        <v>11</v>
      </c>
      <c r="F45" s="18"/>
    </row>
    <row r="46" spans="1:6" ht="13.5" thickBot="1">
      <c r="A46" s="18" t="s">
        <v>97</v>
      </c>
      <c r="B46" s="18"/>
      <c r="C46" s="69"/>
      <c r="D46" s="70"/>
      <c r="E46" s="71"/>
      <c r="F46" s="34">
        <f>IF(E46="","",IF(E46=9.33,"«- Correct!","«- Try again!"))</f>
      </c>
    </row>
    <row r="47" spans="1:6" ht="14.25" thickBot="1" thickTop="1">
      <c r="A47" s="18" t="s">
        <v>98</v>
      </c>
      <c r="B47" s="18"/>
      <c r="C47" s="72"/>
      <c r="D47" s="73"/>
      <c r="E47" s="74"/>
      <c r="F47" s="34">
        <f>IF(E47="","",IF(E47=6.68,"«- Correct!","«- Try again!"))</f>
      </c>
    </row>
    <row r="48" spans="1:6" ht="13.5" thickTop="1">
      <c r="A48" s="18"/>
      <c r="B48" s="18"/>
      <c r="C48" s="38"/>
      <c r="D48" s="39"/>
      <c r="E48" s="38"/>
      <c r="F48" s="34"/>
    </row>
    <row r="49" spans="1:6" ht="12.75">
      <c r="A49" s="8"/>
      <c r="B49" s="8"/>
      <c r="C49" s="8"/>
      <c r="D49" s="8"/>
      <c r="E49" s="8"/>
      <c r="F49" s="8"/>
    </row>
    <row r="50" spans="1:6" ht="12.75">
      <c r="A50" s="40"/>
      <c r="B50" s="40"/>
      <c r="C50" s="41" t="s">
        <v>7</v>
      </c>
      <c r="D50" s="41"/>
      <c r="E50" s="41"/>
      <c r="F50" s="18"/>
    </row>
    <row r="51" spans="1:6" ht="12.75">
      <c r="A51" s="42" t="s">
        <v>38</v>
      </c>
      <c r="B51" s="42"/>
      <c r="C51" s="43" t="s">
        <v>9</v>
      </c>
      <c r="D51" s="43" t="s">
        <v>10</v>
      </c>
      <c r="E51" s="43" t="s">
        <v>11</v>
      </c>
      <c r="F51" s="18"/>
    </row>
    <row r="52" spans="1:6" ht="13.5" thickBot="1">
      <c r="A52" s="11" t="s">
        <v>99</v>
      </c>
      <c r="B52" s="11"/>
      <c r="C52" s="63"/>
      <c r="D52" s="64"/>
      <c r="E52" s="65"/>
      <c r="F52" s="34">
        <f>IF(E52="","",IF(E52=9330,"«- Correct!","«- Try again!"))</f>
      </c>
    </row>
    <row r="53" spans="1:6" ht="14.25" thickBot="1" thickTop="1">
      <c r="A53" s="18" t="s">
        <v>100</v>
      </c>
      <c r="B53" s="18"/>
      <c r="C53" s="66"/>
      <c r="D53" s="67"/>
      <c r="E53" s="68"/>
      <c r="F53" s="34">
        <f>IF(E53="","",IF(E53=12024,"«- Correct!","«- Try again!"))</f>
      </c>
    </row>
    <row r="54" spans="1:6" ht="13.5" thickTop="1">
      <c r="A54" s="15"/>
      <c r="B54" s="15"/>
      <c r="C54" s="15"/>
      <c r="D54" s="15"/>
      <c r="E54" s="15"/>
      <c r="F54" s="15"/>
    </row>
    <row r="55" spans="1:6" ht="12.75">
      <c r="A55"/>
      <c r="B55"/>
      <c r="C55"/>
      <c r="D55"/>
      <c r="E55"/>
      <c r="F55"/>
    </row>
    <row r="56" spans="1:7" ht="12.75">
      <c r="A56" s="19" t="s">
        <v>80</v>
      </c>
      <c r="B56" s="19"/>
      <c r="C56" s="19"/>
      <c r="D56" s="19"/>
      <c r="E56" s="19"/>
      <c r="F56" s="19"/>
      <c r="G56" s="19"/>
    </row>
    <row r="57" spans="1:7" ht="12.75">
      <c r="A57" s="19" t="s">
        <v>81</v>
      </c>
      <c r="B57" s="19"/>
      <c r="C57" s="19"/>
      <c r="D57" s="19"/>
      <c r="E57" s="19"/>
      <c r="F57" s="19"/>
      <c r="G57" s="19"/>
    </row>
    <row r="58" spans="1:7" ht="12.75">
      <c r="A58" s="19"/>
      <c r="B58" s="19"/>
      <c r="C58" s="19"/>
      <c r="D58" s="19"/>
      <c r="E58" s="19"/>
      <c r="F58" s="19"/>
      <c r="G58" s="19"/>
    </row>
    <row r="59" spans="1:7" ht="12.75">
      <c r="A59" s="146"/>
      <c r="B59" s="146"/>
      <c r="C59" s="146"/>
      <c r="D59" s="146"/>
      <c r="E59" s="146"/>
      <c r="F59" s="146"/>
      <c r="G59" s="19"/>
    </row>
    <row r="60" spans="1:7" ht="12.75">
      <c r="A60" s="146"/>
      <c r="B60" s="146"/>
      <c r="C60" s="146"/>
      <c r="D60" s="146"/>
      <c r="E60" s="146"/>
      <c r="F60" s="146"/>
      <c r="G60" s="19"/>
    </row>
    <row r="61" spans="1:7" ht="12.75">
      <c r="A61" s="146"/>
      <c r="B61" s="146"/>
      <c r="C61" s="146"/>
      <c r="D61" s="146"/>
      <c r="E61" s="146"/>
      <c r="F61" s="146"/>
      <c r="G61" s="19"/>
    </row>
    <row r="62" spans="1:7" ht="12.75">
      <c r="A62" s="147"/>
      <c r="B62" s="147"/>
      <c r="C62" s="147"/>
      <c r="D62" s="147"/>
      <c r="E62" s="147"/>
      <c r="F62" s="147"/>
      <c r="G62" s="19"/>
    </row>
    <row r="63" spans="1:7" ht="12.75">
      <c r="A63" s="145"/>
      <c r="B63" s="145"/>
      <c r="C63" s="145"/>
      <c r="D63" s="145"/>
      <c r="E63" s="145"/>
      <c r="F63" s="145"/>
      <c r="G63" s="19"/>
    </row>
    <row r="64" spans="1:7" ht="12.75">
      <c r="A64" s="145"/>
      <c r="B64" s="145"/>
      <c r="C64" s="145"/>
      <c r="D64" s="145"/>
      <c r="E64" s="145"/>
      <c r="F64" s="145"/>
      <c r="G64" s="19"/>
    </row>
    <row r="65" spans="1:7" ht="12.75">
      <c r="A65" s="145"/>
      <c r="B65" s="145"/>
      <c r="C65" s="145"/>
      <c r="D65" s="145"/>
      <c r="E65" s="145"/>
      <c r="F65" s="145"/>
      <c r="G65" s="19"/>
    </row>
    <row r="66" spans="1:7" ht="12.75">
      <c r="A66" s="145"/>
      <c r="B66" s="145"/>
      <c r="C66" s="145"/>
      <c r="D66" s="145"/>
      <c r="E66" s="145"/>
      <c r="F66" s="145"/>
      <c r="G66" s="19"/>
    </row>
    <row r="67" spans="1:7" ht="12.75">
      <c r="A67" s="15"/>
      <c r="B67" s="15"/>
      <c r="C67" s="15"/>
      <c r="D67" s="15"/>
      <c r="E67" s="15"/>
      <c r="F67" s="15"/>
      <c r="G67" s="19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81" spans="5:6" ht="12.75">
      <c r="E81" s="5"/>
      <c r="F81" s="5"/>
    </row>
  </sheetData>
  <sheetProtection password="C690" sheet="1" objects="1" scenarios="1" selectLockedCells="1"/>
  <mergeCells count="10">
    <mergeCell ref="D2:E2"/>
    <mergeCell ref="D1:E1"/>
    <mergeCell ref="A65:F65"/>
    <mergeCell ref="A66:F66"/>
    <mergeCell ref="A59:F59"/>
    <mergeCell ref="A60:F60"/>
    <mergeCell ref="A61:F61"/>
    <mergeCell ref="A62:F62"/>
    <mergeCell ref="A63:F63"/>
    <mergeCell ref="A64:F64"/>
  </mergeCells>
  <printOptions horizontalCentered="1"/>
  <pageMargins left="0" right="0" top="0.75" bottom="0.75" header="0.5" footer="0.5"/>
  <pageSetup horizontalDpi="600" verticalDpi="600" orientation="portrait" r:id="rId3"/>
  <rowBreaks count="1" manualBreakCount="1">
    <brk id="4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4" width="12.7109375" style="0" customWidth="1"/>
    <col min="5" max="5" width="2.7109375" style="0" customWidth="1"/>
    <col min="6" max="32" width="12.7109375" style="0" customWidth="1"/>
  </cols>
  <sheetData>
    <row r="1" spans="1:4" ht="12.75">
      <c r="A1" s="149" t="s">
        <v>123</v>
      </c>
      <c r="B1" s="149"/>
      <c r="C1" s="7"/>
      <c r="D1" s="7"/>
    </row>
    <row r="2" spans="1:4" ht="12.75">
      <c r="A2" s="6"/>
      <c r="B2" s="6"/>
      <c r="C2" s="6"/>
      <c r="D2" s="6"/>
    </row>
    <row r="3" spans="1:5" ht="12.75">
      <c r="A3" s="148" t="s">
        <v>94</v>
      </c>
      <c r="B3" s="148"/>
      <c r="C3" s="148"/>
      <c r="D3" s="148"/>
      <c r="E3" s="15"/>
    </row>
    <row r="4" spans="1:5" ht="12.75">
      <c r="A4" s="13"/>
      <c r="B4" s="13"/>
      <c r="C4" s="13"/>
      <c r="D4" s="13"/>
      <c r="E4" s="15"/>
    </row>
    <row r="5" spans="1:5" ht="12.75">
      <c r="A5" s="46" t="s">
        <v>2</v>
      </c>
      <c r="B5" s="14"/>
      <c r="C5" s="14"/>
      <c r="D5" s="13"/>
      <c r="E5" s="15"/>
    </row>
    <row r="6" spans="1:5" ht="12.75">
      <c r="A6" s="13" t="s">
        <v>3</v>
      </c>
      <c r="B6" s="13"/>
      <c r="C6" s="13"/>
      <c r="D6" s="50">
        <v>18000</v>
      </c>
      <c r="E6" s="15"/>
    </row>
    <row r="7" spans="1:5" ht="12.75">
      <c r="A7" s="13" t="s">
        <v>4</v>
      </c>
      <c r="B7" s="13"/>
      <c r="C7" s="13"/>
      <c r="D7" s="48">
        <v>27000</v>
      </c>
      <c r="E7" s="15"/>
    </row>
    <row r="8" spans="1:5" ht="12.75">
      <c r="A8" s="13" t="s">
        <v>6</v>
      </c>
      <c r="B8" s="13"/>
      <c r="C8" s="13"/>
      <c r="D8" s="48">
        <v>8000</v>
      </c>
      <c r="E8" s="15"/>
    </row>
    <row r="9" spans="1:5" ht="12.75">
      <c r="A9" s="13" t="s">
        <v>33</v>
      </c>
      <c r="B9" s="13"/>
      <c r="C9" s="13"/>
      <c r="D9" s="48">
        <v>2500</v>
      </c>
      <c r="E9" s="15"/>
    </row>
    <row r="10" spans="1:5" ht="12.75">
      <c r="A10" s="15" t="s">
        <v>8</v>
      </c>
      <c r="B10" s="15"/>
      <c r="C10" s="15"/>
      <c r="D10" s="48">
        <v>3000</v>
      </c>
      <c r="E10" s="15"/>
    </row>
    <row r="11" spans="1:5" ht="12.75">
      <c r="A11" s="13" t="s">
        <v>12</v>
      </c>
      <c r="B11" s="13"/>
      <c r="C11" s="13"/>
      <c r="D11" s="49">
        <v>5500</v>
      </c>
      <c r="E11" s="15"/>
    </row>
    <row r="12" spans="1:5" ht="12.75">
      <c r="A12" s="11" t="s">
        <v>76</v>
      </c>
      <c r="B12" s="11"/>
      <c r="C12" s="11"/>
      <c r="D12" s="50">
        <f>SUM(D6:D11)</f>
        <v>64000</v>
      </c>
      <c r="E12" s="15"/>
    </row>
    <row r="13" spans="1:5" ht="12.75">
      <c r="A13" s="11"/>
      <c r="B13" s="11"/>
      <c r="C13" s="11"/>
      <c r="D13" s="11"/>
      <c r="E13" s="15"/>
    </row>
    <row r="14" spans="1:5" ht="12.75">
      <c r="A14" s="11" t="s">
        <v>13</v>
      </c>
      <c r="B14" s="11"/>
      <c r="C14" s="11"/>
      <c r="D14" s="51">
        <v>4000</v>
      </c>
      <c r="E14" s="15"/>
    </row>
    <row r="15" spans="1:5" ht="12.75">
      <c r="A15" s="15" t="s">
        <v>34</v>
      </c>
      <c r="B15" s="15"/>
      <c r="C15" s="15"/>
      <c r="D15" s="17">
        <v>8</v>
      </c>
      <c r="E15" s="15"/>
    </row>
    <row r="16" spans="1:5" ht="12.75">
      <c r="A16" s="15" t="s">
        <v>35</v>
      </c>
      <c r="B16" s="15"/>
      <c r="C16" s="15"/>
      <c r="D16" s="51">
        <v>1000</v>
      </c>
      <c r="E16" s="15"/>
    </row>
    <row r="17" spans="1:5" ht="12.75">
      <c r="A17" s="15" t="s">
        <v>36</v>
      </c>
      <c r="B17" s="15"/>
      <c r="C17" s="15"/>
      <c r="D17" s="51">
        <v>1800</v>
      </c>
      <c r="E17" s="15"/>
    </row>
    <row r="18" spans="1:5" ht="12.75">
      <c r="A18" s="11" t="s">
        <v>37</v>
      </c>
      <c r="B18" s="11"/>
      <c r="C18" s="11"/>
      <c r="D18" s="16"/>
      <c r="E18" s="15"/>
    </row>
    <row r="19" spans="1:5" ht="12.75">
      <c r="A19" s="11" t="s">
        <v>17</v>
      </c>
      <c r="B19" s="11"/>
      <c r="C19" s="11"/>
      <c r="D19" s="52">
        <v>30</v>
      </c>
      <c r="E19" s="15"/>
    </row>
    <row r="20" spans="1:5" ht="12.75">
      <c r="A20" s="11" t="s">
        <v>19</v>
      </c>
      <c r="B20" s="11"/>
      <c r="C20" s="11"/>
      <c r="D20" s="52"/>
      <c r="E20" s="15"/>
    </row>
    <row r="21" spans="1:5" ht="12.75">
      <c r="A21" s="11" t="s">
        <v>17</v>
      </c>
      <c r="B21" s="11"/>
      <c r="C21" s="11"/>
      <c r="D21" s="52">
        <v>20</v>
      </c>
      <c r="E21" s="15"/>
    </row>
    <row r="22" spans="1:5" ht="12.75">
      <c r="A22" s="11"/>
      <c r="B22" s="11"/>
      <c r="C22" s="11"/>
      <c r="D22" s="11"/>
      <c r="E22" s="15"/>
    </row>
    <row r="23" spans="1:5" ht="12.75">
      <c r="A23" s="47" t="s">
        <v>77</v>
      </c>
      <c r="B23" s="10"/>
      <c r="C23" s="10"/>
      <c r="D23" s="11"/>
      <c r="E23" s="15"/>
    </row>
    <row r="24" spans="1:5" ht="12.75" customHeight="1">
      <c r="A24" s="150" t="s">
        <v>92</v>
      </c>
      <c r="B24" s="150"/>
      <c r="C24" s="150"/>
      <c r="D24" s="50">
        <v>22400</v>
      </c>
      <c r="E24" s="15"/>
    </row>
    <row r="25" spans="1:5" ht="12.75" customHeight="1">
      <c r="A25" s="150" t="s">
        <v>93</v>
      </c>
      <c r="B25" s="150"/>
      <c r="C25" s="150"/>
      <c r="D25" s="50">
        <v>9330</v>
      </c>
      <c r="E25" s="15"/>
    </row>
    <row r="26" spans="1:5" ht="12.75">
      <c r="A26" s="15"/>
      <c r="B26" s="15"/>
      <c r="C26" s="15"/>
      <c r="D26" s="15"/>
      <c r="E26" s="15"/>
    </row>
  </sheetData>
  <sheetProtection password="C690" sheet="1" objects="1" scenarios="1" selectLockedCells="1" selectUnlockedCells="1"/>
  <mergeCells count="4">
    <mergeCell ref="A3:D3"/>
    <mergeCell ref="A1:B1"/>
    <mergeCell ref="A25:C25"/>
    <mergeCell ref="A24:C24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showGridLines="0" zoomScalePageLayoutView="0" workbookViewId="0" topLeftCell="A1">
      <selection activeCell="D1" sqref="D1:E1"/>
    </sheetView>
  </sheetViews>
  <sheetFormatPr defaultColWidth="9.140625" defaultRowHeight="12.75"/>
  <cols>
    <col min="1" max="32" width="12.7109375" style="4" customWidth="1"/>
    <col min="33" max="16384" width="9.140625" style="4" customWidth="1"/>
  </cols>
  <sheetData>
    <row r="1" spans="3:5" ht="12.75">
      <c r="C1" s="1" t="s">
        <v>0</v>
      </c>
      <c r="D1" s="144"/>
      <c r="E1" s="144"/>
    </row>
    <row r="2" spans="3:5" ht="12.75">
      <c r="C2" s="1" t="s">
        <v>1</v>
      </c>
      <c r="D2" s="144"/>
      <c r="E2" s="144"/>
    </row>
    <row r="3" spans="3:5" ht="12.75">
      <c r="C3" s="2"/>
      <c r="D3" s="153" t="s">
        <v>122</v>
      </c>
      <c r="E3" s="153"/>
    </row>
    <row r="4" ht="12.75"/>
    <row r="5" spans="1:8" ht="12.75">
      <c r="A5" s="152" t="s">
        <v>101</v>
      </c>
      <c r="B5" s="152"/>
      <c r="C5" s="152"/>
      <c r="D5" s="152"/>
      <c r="E5" s="152"/>
      <c r="F5" s="152"/>
      <c r="G5" s="152"/>
      <c r="H5" s="53"/>
    </row>
    <row r="6" spans="1:8" ht="12.75">
      <c r="A6" s="151" t="s">
        <v>120</v>
      </c>
      <c r="B6" s="151"/>
      <c r="C6" s="151"/>
      <c r="D6" s="151"/>
      <c r="E6" s="151"/>
      <c r="F6" s="151"/>
      <c r="G6" s="151"/>
      <c r="H6" s="53"/>
    </row>
    <row r="7" spans="1:8" ht="12.75">
      <c r="A7" s="151" t="s">
        <v>103</v>
      </c>
      <c r="B7" s="151"/>
      <c r="C7" s="151"/>
      <c r="D7" s="151"/>
      <c r="E7" s="151"/>
      <c r="F7" s="151"/>
      <c r="G7" s="151"/>
      <c r="H7" s="53"/>
    </row>
    <row r="8" spans="1:8" ht="12.75">
      <c r="A8" s="13"/>
      <c r="B8" s="13"/>
      <c r="C8" s="13"/>
      <c r="D8" s="19"/>
      <c r="E8" s="19"/>
      <c r="F8" s="19"/>
      <c r="G8" s="19"/>
      <c r="H8" s="53"/>
    </row>
    <row r="9" spans="1:8" ht="12.75">
      <c r="A9" s="13"/>
      <c r="B9" s="13"/>
      <c r="C9" s="13"/>
      <c r="D9" s="56" t="s">
        <v>40</v>
      </c>
      <c r="E9" s="56" t="s">
        <v>41</v>
      </c>
      <c r="F9" s="56" t="s">
        <v>46</v>
      </c>
      <c r="G9" s="56" t="s">
        <v>42</v>
      </c>
      <c r="H9" s="53"/>
    </row>
    <row r="10" spans="1:8" ht="12.75">
      <c r="A10" s="22" t="s">
        <v>43</v>
      </c>
      <c r="B10" s="22"/>
      <c r="C10" s="22"/>
      <c r="D10" s="131"/>
      <c r="E10" s="131"/>
      <c r="F10" s="130"/>
      <c r="G10" s="141"/>
      <c r="H10" s="34">
        <f>IF(G10="","",IF(G10=222250,"«- Correct!","«- Try again!"))</f>
      </c>
    </row>
    <row r="11" spans="1:8" ht="12.75">
      <c r="A11" s="22" t="s">
        <v>44</v>
      </c>
      <c r="B11" s="22"/>
      <c r="C11" s="22"/>
      <c r="D11" s="117"/>
      <c r="E11" s="117"/>
      <c r="F11" s="118"/>
      <c r="G11" s="137"/>
      <c r="H11" s="34">
        <f>IF(G11="","",IF(G11=114190,"«- Correct!","«- Try again!"))</f>
      </c>
    </row>
    <row r="12" spans="1:9" ht="12.75">
      <c r="A12" s="22" t="s">
        <v>45</v>
      </c>
      <c r="B12" s="22"/>
      <c r="C12" s="22"/>
      <c r="D12" s="140"/>
      <c r="E12" s="133"/>
      <c r="F12" s="140"/>
      <c r="G12" s="134"/>
      <c r="H12" s="34">
        <f>IF(G12="","",IF(G12=108060,"«- Correct!","«- Try again!"))</f>
      </c>
      <c r="I12" s="36"/>
    </row>
    <row r="13" spans="1:8" ht="12.75">
      <c r="A13" s="22" t="s">
        <v>47</v>
      </c>
      <c r="B13" s="22"/>
      <c r="C13" s="22"/>
      <c r="D13" s="105"/>
      <c r="E13" s="105"/>
      <c r="F13" s="105"/>
      <c r="G13" s="105"/>
      <c r="H13" s="19"/>
    </row>
    <row r="14" spans="1:9" ht="12.75">
      <c r="A14" s="22" t="s">
        <v>48</v>
      </c>
      <c r="B14" s="22"/>
      <c r="C14" s="22"/>
      <c r="D14" s="132"/>
      <c r="E14" s="133"/>
      <c r="F14" s="132"/>
      <c r="G14" s="134"/>
      <c r="H14" s="34">
        <f>IF(G14="","",IF(G14=35000,"«- Correct!","«- Try again!"))</f>
      </c>
      <c r="I14" s="36"/>
    </row>
    <row r="15" spans="1:9" ht="12.75">
      <c r="A15" s="22" t="s">
        <v>49</v>
      </c>
      <c r="B15" s="22"/>
      <c r="C15" s="22"/>
      <c r="D15" s="113"/>
      <c r="E15" s="135"/>
      <c r="F15" s="113"/>
      <c r="G15" s="136"/>
      <c r="H15" s="34">
        <f>IF(G15="","",IF(G15=2500,"«- Correct!","«- Try again!"))</f>
      </c>
      <c r="I15" s="36"/>
    </row>
    <row r="16" spans="1:9" ht="12.75">
      <c r="A16" s="22" t="s">
        <v>50</v>
      </c>
      <c r="B16" s="22"/>
      <c r="C16" s="22"/>
      <c r="D16" s="135"/>
      <c r="E16" s="135"/>
      <c r="F16" s="113"/>
      <c r="G16" s="136"/>
      <c r="H16" s="34">
        <f>IF(G16="","",IF(G16=1891,"«- Correct!","«- Try again!"))</f>
      </c>
      <c r="I16" s="36"/>
    </row>
    <row r="17" spans="1:9" ht="12.75">
      <c r="A17" s="22" t="s">
        <v>51</v>
      </c>
      <c r="B17" s="22"/>
      <c r="C17" s="22"/>
      <c r="D17" s="118"/>
      <c r="E17" s="117"/>
      <c r="F17" s="118"/>
      <c r="G17" s="139"/>
      <c r="H17" s="34">
        <f>IF(G17="","",IF(G17=2000,"«- Correct!","«- Try again!"))</f>
      </c>
      <c r="I17" s="36"/>
    </row>
    <row r="18" spans="1:9" ht="12.75">
      <c r="A18" s="22" t="s">
        <v>52</v>
      </c>
      <c r="B18" s="22"/>
      <c r="C18" s="22"/>
      <c r="D18" s="140"/>
      <c r="E18" s="133"/>
      <c r="F18" s="140"/>
      <c r="G18" s="134"/>
      <c r="H18" s="34">
        <f>IF(G18="","",IF(G18=41391,"«- Correct!","«- Try again!"))</f>
      </c>
      <c r="I18" s="36"/>
    </row>
    <row r="19" spans="1:8" ht="12.75">
      <c r="A19" s="22" t="s">
        <v>53</v>
      </c>
      <c r="B19" s="22"/>
      <c r="C19" s="22"/>
      <c r="D19" s="105"/>
      <c r="E19" s="105"/>
      <c r="F19" s="105"/>
      <c r="G19" s="105"/>
      <c r="H19" s="19"/>
    </row>
    <row r="20" spans="1:9" ht="12.75">
      <c r="A20" s="22" t="s">
        <v>54</v>
      </c>
      <c r="B20" s="22"/>
      <c r="C20" s="22"/>
      <c r="D20" s="132"/>
      <c r="E20" s="133"/>
      <c r="F20" s="132"/>
      <c r="G20" s="134"/>
      <c r="H20" s="34">
        <f>IF(G20="","",IF(G20=10800,"«- Correct!","«- Try again!"))</f>
      </c>
      <c r="I20" s="36"/>
    </row>
    <row r="21" spans="1:9" ht="12.75">
      <c r="A21" s="22" t="s">
        <v>55</v>
      </c>
      <c r="B21" s="22"/>
      <c r="C21" s="22"/>
      <c r="D21" s="113"/>
      <c r="E21" s="135"/>
      <c r="F21" s="113"/>
      <c r="G21" s="136"/>
      <c r="H21" s="34">
        <f>IF(G21="","",IF(G21=4000,"«- Correct!","«- Try again!"))</f>
      </c>
      <c r="I21" s="36"/>
    </row>
    <row r="22" spans="1:9" ht="12.75">
      <c r="A22" s="22" t="s">
        <v>56</v>
      </c>
      <c r="B22" s="22"/>
      <c r="C22" s="22"/>
      <c r="D22" s="118"/>
      <c r="E22" s="117"/>
      <c r="F22" s="118"/>
      <c r="G22" s="137"/>
      <c r="H22" s="34">
        <f>IF(G22="","",IF(G22=22000,"«- Correct!","«- Try again!"))</f>
      </c>
      <c r="I22" s="36"/>
    </row>
    <row r="23" spans="1:9" ht="12.75">
      <c r="A23" s="22" t="s">
        <v>57</v>
      </c>
      <c r="B23" s="22"/>
      <c r="C23" s="22"/>
      <c r="D23" s="118"/>
      <c r="E23" s="117"/>
      <c r="F23" s="118"/>
      <c r="G23" s="137"/>
      <c r="H23" s="34">
        <f>IF(G23="","",IF(G23=36800,"«- Correct!","«- Try again!"))</f>
      </c>
      <c r="I23" s="36"/>
    </row>
    <row r="24" spans="1:9" ht="12.75">
      <c r="A24" s="22" t="s">
        <v>58</v>
      </c>
      <c r="B24" s="22"/>
      <c r="C24" s="22"/>
      <c r="D24" s="118"/>
      <c r="E24" s="117"/>
      <c r="F24" s="118"/>
      <c r="G24" s="137"/>
      <c r="H24" s="34">
        <f>IF(G24="","",IF(G24=78191,"«- Correct!","«- Try again!"))</f>
      </c>
      <c r="I24" s="36"/>
    </row>
    <row r="25" spans="1:9" ht="13.5" thickBot="1">
      <c r="A25" s="22" t="s">
        <v>59</v>
      </c>
      <c r="B25" s="22"/>
      <c r="C25" s="22"/>
      <c r="D25" s="106"/>
      <c r="E25" s="129"/>
      <c r="F25" s="106"/>
      <c r="G25" s="138"/>
      <c r="H25" s="34">
        <f>IF(G25="","",IF(G25=29869,"«- Correct!","«- Try again!"))</f>
      </c>
      <c r="I25" s="36"/>
    </row>
    <row r="26" spans="1:9" ht="13.5" thickTop="1">
      <c r="A26" s="22"/>
      <c r="B26" s="22"/>
      <c r="C26" s="22"/>
      <c r="D26" s="30"/>
      <c r="E26" s="30"/>
      <c r="F26" s="30"/>
      <c r="G26" s="30"/>
      <c r="H26" s="34"/>
      <c r="I26" s="36"/>
    </row>
    <row r="27" spans="1:7" ht="12.75">
      <c r="A27" s="9"/>
      <c r="B27" s="9"/>
      <c r="C27" s="9"/>
      <c r="D27" s="27"/>
      <c r="E27" s="27"/>
      <c r="F27" s="27"/>
      <c r="G27" s="27"/>
    </row>
    <row r="28" spans="1:7" ht="12.75">
      <c r="A28" s="31" t="s">
        <v>88</v>
      </c>
      <c r="B28" s="31"/>
      <c r="C28" s="31"/>
      <c r="D28" s="32"/>
      <c r="E28" s="32"/>
      <c r="F28" s="32"/>
      <c r="G28" s="32"/>
    </row>
    <row r="29" spans="1:7" ht="12.75">
      <c r="A29" s="33" t="s">
        <v>87</v>
      </c>
      <c r="B29" s="33"/>
      <c r="C29" s="33"/>
      <c r="D29" s="28"/>
      <c r="E29" s="28"/>
      <c r="F29" s="28"/>
      <c r="G29" s="54"/>
    </row>
    <row r="30" spans="1:7" ht="12.75">
      <c r="A30" s="32"/>
      <c r="B30" s="32"/>
      <c r="C30" s="32"/>
      <c r="D30" s="56" t="s">
        <v>40</v>
      </c>
      <c r="E30" s="56" t="s">
        <v>41</v>
      </c>
      <c r="F30" s="56" t="s">
        <v>46</v>
      </c>
      <c r="G30" s="54"/>
    </row>
    <row r="31" spans="1:7" ht="12.75">
      <c r="A31" s="22" t="s">
        <v>114</v>
      </c>
      <c r="B31" s="22"/>
      <c r="C31" s="22"/>
      <c r="D31" s="130"/>
      <c r="E31" s="131"/>
      <c r="F31" s="130"/>
      <c r="G31" s="54"/>
    </row>
    <row r="32" spans="1:7" ht="12.75">
      <c r="A32" s="22" t="s">
        <v>68</v>
      </c>
      <c r="B32" s="22"/>
      <c r="C32" s="22"/>
      <c r="D32" s="122"/>
      <c r="E32" s="123"/>
      <c r="F32" s="109"/>
      <c r="G32" s="54"/>
    </row>
    <row r="33" spans="1:8" ht="13.5" thickBot="1">
      <c r="A33" s="22" t="s">
        <v>107</v>
      </c>
      <c r="B33" s="22"/>
      <c r="C33" s="22"/>
      <c r="D33" s="124"/>
      <c r="E33" s="129"/>
      <c r="F33" s="124"/>
      <c r="G33" s="54"/>
      <c r="H33"/>
    </row>
    <row r="34" spans="1:8" ht="13.5" thickTop="1">
      <c r="A34" s="32"/>
      <c r="B34" s="32"/>
      <c r="C34" s="32"/>
      <c r="D34" s="34">
        <f>IF(D33="","",IF(D33=131075," Correct!"," Try again!"))</f>
      </c>
      <c r="E34" s="34">
        <f>IF(E33="","",IF(E33=56175," Correct!"," Try again!"))</f>
      </c>
      <c r="F34" s="34">
        <f>IF(F33="","",IF(F33=35000," Correct!"," Try again!"))</f>
      </c>
      <c r="G34" s="54"/>
      <c r="H34"/>
    </row>
    <row r="35" spans="1:8" ht="12.75">
      <c r="A35" s="33"/>
      <c r="B35" s="33"/>
      <c r="C35" s="33"/>
      <c r="D35" s="28"/>
      <c r="E35" s="28"/>
      <c r="F35" s="28"/>
      <c r="G35" s="54"/>
      <c r="H35"/>
    </row>
    <row r="36" spans="1:8" ht="12.75">
      <c r="A36" s="33" t="s">
        <v>83</v>
      </c>
      <c r="B36" s="33"/>
      <c r="C36" s="33"/>
      <c r="D36" s="56" t="s">
        <v>40</v>
      </c>
      <c r="E36" s="56" t="s">
        <v>41</v>
      </c>
      <c r="F36" s="56" t="s">
        <v>46</v>
      </c>
      <c r="G36" s="54"/>
      <c r="H36"/>
    </row>
    <row r="37" spans="1:9" ht="12.75">
      <c r="A37" s="22" t="s">
        <v>115</v>
      </c>
      <c r="B37" s="22"/>
      <c r="C37" s="22"/>
      <c r="D37" s="130"/>
      <c r="E37" s="131"/>
      <c r="F37" s="130"/>
      <c r="G37" s="55"/>
      <c r="H37" s="37"/>
      <c r="I37" s="37"/>
    </row>
    <row r="38" spans="1:8" ht="12.75">
      <c r="A38" s="22" t="s">
        <v>68</v>
      </c>
      <c r="B38" s="22"/>
      <c r="C38" s="22"/>
      <c r="D38" s="122"/>
      <c r="E38" s="123"/>
      <c r="F38" s="122"/>
      <c r="G38" s="54"/>
      <c r="H38"/>
    </row>
    <row r="39" spans="1:8" ht="13.5" thickBot="1">
      <c r="A39" s="22" t="s">
        <v>108</v>
      </c>
      <c r="B39" s="22"/>
      <c r="C39" s="22"/>
      <c r="D39" s="143"/>
      <c r="E39" s="143"/>
      <c r="F39" s="124"/>
      <c r="G39" s="54"/>
      <c r="H39"/>
    </row>
    <row r="40" spans="1:8" ht="13.5" thickTop="1">
      <c r="A40" s="32"/>
      <c r="B40" s="32"/>
      <c r="C40" s="32"/>
      <c r="D40" s="34">
        <f>IF(D39="","",IF(D39=64200," Correct!"," Try again!"))</f>
      </c>
      <c r="E40" s="34">
        <f>IF(E39="","",IF(E39=34240," Correct!"," Try again!"))</f>
      </c>
      <c r="F40" s="34"/>
      <c r="G40" s="54"/>
      <c r="H40"/>
    </row>
    <row r="41" spans="1:8" ht="12.75">
      <c r="A41" s="32"/>
      <c r="B41" s="32"/>
      <c r="C41" s="32"/>
      <c r="D41" s="34"/>
      <c r="E41" s="34"/>
      <c r="F41" s="34"/>
      <c r="G41" s="54"/>
      <c r="H41"/>
    </row>
    <row r="42" spans="1:8" ht="12.75">
      <c r="A42" s="33" t="s">
        <v>91</v>
      </c>
      <c r="B42" s="33"/>
      <c r="C42" s="33"/>
      <c r="D42" s="29"/>
      <c r="E42" s="29"/>
      <c r="F42" s="29"/>
      <c r="G42" s="54"/>
      <c r="H42"/>
    </row>
    <row r="43" spans="1:8" ht="12.75">
      <c r="A43" s="22" t="s">
        <v>115</v>
      </c>
      <c r="B43" s="22"/>
      <c r="C43" s="22"/>
      <c r="D43" s="111"/>
      <c r="E43" s="112"/>
      <c r="F43" s="111"/>
      <c r="G43" s="54"/>
      <c r="H43"/>
    </row>
    <row r="44" spans="1:8" ht="12.75">
      <c r="A44" s="22" t="s">
        <v>114</v>
      </c>
      <c r="B44" s="22"/>
      <c r="C44" s="22"/>
      <c r="D44" s="115"/>
      <c r="E44" s="125"/>
      <c r="F44" s="115"/>
      <c r="G44" s="54"/>
      <c r="H44"/>
    </row>
    <row r="45" spans="1:8" ht="12.75">
      <c r="A45" s="22" t="s">
        <v>116</v>
      </c>
      <c r="B45" s="22"/>
      <c r="C45" s="22"/>
      <c r="D45" s="126"/>
      <c r="E45" s="127"/>
      <c r="F45" s="128"/>
      <c r="G45" s="54"/>
      <c r="H45"/>
    </row>
    <row r="46" spans="1:8" ht="12.75">
      <c r="A46" s="22" t="s">
        <v>107</v>
      </c>
      <c r="B46" s="22"/>
      <c r="C46" s="22"/>
      <c r="D46" s="115"/>
      <c r="E46" s="125"/>
      <c r="F46" s="115"/>
      <c r="G46" s="54"/>
      <c r="H46"/>
    </row>
    <row r="47" spans="1:8" ht="12.75">
      <c r="A47" s="22" t="s">
        <v>109</v>
      </c>
      <c r="B47" s="22"/>
      <c r="C47" s="22"/>
      <c r="D47" s="122"/>
      <c r="E47" s="123"/>
      <c r="F47" s="122"/>
      <c r="G47" s="54"/>
      <c r="H47"/>
    </row>
    <row r="48" spans="1:7" ht="13.5" thickBot="1">
      <c r="A48" s="22" t="s">
        <v>108</v>
      </c>
      <c r="B48" s="22"/>
      <c r="C48" s="22"/>
      <c r="D48" s="124"/>
      <c r="E48" s="129"/>
      <c r="F48" s="124"/>
      <c r="G48" s="19"/>
    </row>
    <row r="49" spans="1:8" ht="13.5" thickTop="1">
      <c r="A49" s="32"/>
      <c r="B49" s="32"/>
      <c r="C49" s="32"/>
      <c r="D49" s="104">
        <f>IF(D48="","",IF(AND(D48&gt;=64226.7,D48&lt;=64227),"Correct!","Try again!"))</f>
      </c>
      <c r="E49" s="104">
        <f>IF(E48="","",IF(AND(E48&gt;=34266.7,E48&lt;=34267),"Correct!","Try again!"))</f>
      </c>
      <c r="F49" s="34">
        <f>IF(F48="","",IF(F48=15750," Correct!"," Try again!"))</f>
      </c>
      <c r="G49" s="54"/>
      <c r="H49"/>
    </row>
    <row r="50" spans="1:8" ht="12.75">
      <c r="A50" s="33" t="s">
        <v>84</v>
      </c>
      <c r="B50" s="33"/>
      <c r="C50" s="33"/>
      <c r="D50" s="29"/>
      <c r="E50" s="29"/>
      <c r="F50" s="29"/>
      <c r="G50" s="54"/>
      <c r="H50"/>
    </row>
    <row r="51" spans="1:8" ht="12.75">
      <c r="A51" s="22" t="s">
        <v>117</v>
      </c>
      <c r="B51" s="22"/>
      <c r="C51" s="22"/>
      <c r="D51" s="107"/>
      <c r="E51" s="108"/>
      <c r="F51" s="107"/>
      <c r="G51" s="19"/>
      <c r="H51"/>
    </row>
    <row r="52" spans="1:8" ht="12.75">
      <c r="A52" s="22" t="s">
        <v>68</v>
      </c>
      <c r="B52" s="22"/>
      <c r="C52" s="22"/>
      <c r="D52" s="122"/>
      <c r="E52" s="123"/>
      <c r="F52" s="122"/>
      <c r="G52" s="19"/>
      <c r="H52"/>
    </row>
    <row r="53" spans="1:8" ht="13.5" thickBot="1">
      <c r="A53" s="22" t="s">
        <v>110</v>
      </c>
      <c r="B53" s="22"/>
      <c r="C53" s="22"/>
      <c r="D53" s="143"/>
      <c r="E53" s="143"/>
      <c r="F53" s="124"/>
      <c r="G53" s="19"/>
      <c r="H53"/>
    </row>
    <row r="54" spans="1:8" ht="13.5" thickTop="1">
      <c r="A54" s="32"/>
      <c r="B54" s="32"/>
      <c r="C54" s="32"/>
      <c r="D54" s="34">
        <f>IF(D53="","",IF(D53=963," Correct!"," Try again!"))</f>
      </c>
      <c r="E54" s="34">
        <f>IF(E53="","",IF(E53=428," Correct!"," Try again!"))</f>
      </c>
      <c r="F54" s="34">
        <f>IF(F53="","",IF(F53=500," Correct!"," Try again!"))</f>
      </c>
      <c r="G54" s="19"/>
      <c r="H54"/>
    </row>
    <row r="55" spans="1:8" ht="12.75">
      <c r="A55" s="33" t="s">
        <v>85</v>
      </c>
      <c r="B55" s="33"/>
      <c r="C55" s="33"/>
      <c r="D55" s="29"/>
      <c r="E55" s="29"/>
      <c r="F55" s="29"/>
      <c r="G55" s="19"/>
      <c r="H55"/>
    </row>
    <row r="56" spans="1:8" ht="12.75">
      <c r="A56" s="22" t="s">
        <v>118</v>
      </c>
      <c r="B56" s="22"/>
      <c r="C56" s="22"/>
      <c r="D56" s="111"/>
      <c r="E56" s="112"/>
      <c r="F56" s="111"/>
      <c r="G56" s="19"/>
      <c r="H56"/>
    </row>
    <row r="57" spans="1:8" ht="12.75">
      <c r="A57" s="22" t="s">
        <v>82</v>
      </c>
      <c r="B57" s="22"/>
      <c r="C57" s="22"/>
      <c r="D57" s="113"/>
      <c r="E57" s="114"/>
      <c r="F57" s="115"/>
      <c r="G57" s="19"/>
      <c r="H57"/>
    </row>
    <row r="58" spans="1:8" ht="12.75">
      <c r="A58" s="22" t="s">
        <v>119</v>
      </c>
      <c r="B58" s="22"/>
      <c r="C58" s="22"/>
      <c r="D58" s="116"/>
      <c r="E58" s="117"/>
      <c r="F58" s="118"/>
      <c r="G58" s="19"/>
      <c r="H58"/>
    </row>
    <row r="59" spans="1:8" ht="13.5" thickBot="1">
      <c r="A59" s="22" t="s">
        <v>111</v>
      </c>
      <c r="B59" s="22"/>
      <c r="C59" s="22"/>
      <c r="D59" s="106"/>
      <c r="E59" s="119"/>
      <c r="F59" s="106"/>
      <c r="G59" s="19"/>
      <c r="H59"/>
    </row>
    <row r="60" spans="1:8" ht="13.5" thickTop="1">
      <c r="A60" s="22" t="s">
        <v>73</v>
      </c>
      <c r="B60" s="22"/>
      <c r="C60" s="22"/>
      <c r="D60" s="120"/>
      <c r="E60" s="121"/>
      <c r="F60" s="120"/>
      <c r="G60" s="19"/>
      <c r="H60"/>
    </row>
    <row r="61" spans="1:8" ht="13.5" thickBot="1">
      <c r="A61" s="22" t="s">
        <v>112</v>
      </c>
      <c r="B61" s="22"/>
      <c r="C61" s="22"/>
      <c r="D61" s="106"/>
      <c r="E61" s="119"/>
      <c r="F61" s="119"/>
      <c r="G61" s="19"/>
      <c r="H61" s="35"/>
    </row>
    <row r="62" spans="1:8" ht="13.5" thickTop="1">
      <c r="A62" s="32"/>
      <c r="B62" s="32"/>
      <c r="C62" s="32"/>
      <c r="D62" s="34">
        <f>IF(D61="","",IF(D61=2080," Correct!"," Try again!"))</f>
      </c>
      <c r="E62" s="34">
        <f>IF(E61="","",IF(E61=1168," Correct!"," Try again!"))</f>
      </c>
      <c r="F62" s="34">
        <f>IF(F61="","",IF(F61=752," Correct!"," Try again!"))</f>
      </c>
      <c r="G62" s="54"/>
      <c r="H62"/>
    </row>
    <row r="63" spans="1:8" ht="12.75">
      <c r="A63" s="33" t="s">
        <v>86</v>
      </c>
      <c r="B63" s="33"/>
      <c r="C63" s="33"/>
      <c r="D63" s="29"/>
      <c r="E63" s="29"/>
      <c r="F63" s="29"/>
      <c r="G63" s="54"/>
      <c r="H63"/>
    </row>
    <row r="64" spans="1:8" ht="12.75">
      <c r="A64" s="22" t="s">
        <v>107</v>
      </c>
      <c r="B64" s="22"/>
      <c r="C64" s="22"/>
      <c r="D64" s="107"/>
      <c r="E64" s="108"/>
      <c r="F64" s="107"/>
      <c r="G64" s="54"/>
      <c r="H64"/>
    </row>
    <row r="65" spans="1:8" ht="12.75">
      <c r="A65" s="22" t="s">
        <v>74</v>
      </c>
      <c r="B65" s="22"/>
      <c r="C65" s="22"/>
      <c r="D65" s="109"/>
      <c r="E65" s="110"/>
      <c r="F65" s="109"/>
      <c r="G65" s="54"/>
      <c r="H65"/>
    </row>
    <row r="66" spans="1:8" ht="12.75">
      <c r="A66" s="22" t="s">
        <v>113</v>
      </c>
      <c r="B66" s="22"/>
      <c r="C66" s="22"/>
      <c r="D66" s="29"/>
      <c r="E66" s="29"/>
      <c r="F66" s="29"/>
      <c r="G66" s="54"/>
      <c r="H66"/>
    </row>
    <row r="67" spans="1:8" ht="13.5" thickBot="1">
      <c r="A67" s="22" t="s">
        <v>75</v>
      </c>
      <c r="B67" s="22"/>
      <c r="C67" s="22"/>
      <c r="D67" s="142"/>
      <c r="E67" s="142"/>
      <c r="F67" s="106"/>
      <c r="G67" s="54"/>
      <c r="H67"/>
    </row>
    <row r="68" spans="1:8" ht="13.5" thickTop="1">
      <c r="A68" s="15"/>
      <c r="B68" s="15"/>
      <c r="C68" s="15"/>
      <c r="D68" s="34">
        <f>IF(D67="","",IF(D67=12980," Correct!"," Try again!"))</f>
      </c>
      <c r="E68" s="34">
        <f>IF(E67="","",IF(E67=5566," Correct!"," Try again!"))</f>
      </c>
      <c r="F68" s="34">
        <f>IF(F67="","",IF(F67=3454," Correct!"," Try again!"))</f>
      </c>
      <c r="G68" s="15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6:8" ht="12.75">
      <c r="F74"/>
      <c r="G74"/>
      <c r="H74"/>
    </row>
    <row r="75" spans="6:7" ht="12.75">
      <c r="F75"/>
      <c r="G75"/>
    </row>
    <row r="76" spans="6:7" ht="12.75">
      <c r="F76"/>
      <c r="G76"/>
    </row>
    <row r="81" ht="12.75">
      <c r="H81" s="5"/>
    </row>
    <row r="83" spans="6:7" ht="12.75">
      <c r="F83" s="5"/>
      <c r="G83" s="5"/>
    </row>
  </sheetData>
  <sheetProtection password="C690" sheet="1" objects="1" scenarios="1" selectLockedCells="1"/>
  <mergeCells count="6">
    <mergeCell ref="D2:E2"/>
    <mergeCell ref="D1:E1"/>
    <mergeCell ref="A7:G7"/>
    <mergeCell ref="A6:G6"/>
    <mergeCell ref="A5:G5"/>
    <mergeCell ref="D3:E3"/>
  </mergeCells>
  <printOptions horizontalCentered="1"/>
  <pageMargins left="0" right="0" top="0.5" bottom="0.5" header="0.5" footer="0.5"/>
  <pageSetup horizontalDpi="600" verticalDpi="600" orientation="portrait" r:id="rId3"/>
  <rowBreaks count="1" manualBreakCount="1">
    <brk id="2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21" width="12.7109375" style="0" customWidth="1"/>
  </cols>
  <sheetData>
    <row r="1" spans="1:6" ht="12.75">
      <c r="A1" s="149" t="s">
        <v>121</v>
      </c>
      <c r="B1" s="149"/>
      <c r="C1" s="7"/>
      <c r="D1" s="7"/>
      <c r="E1" s="6"/>
      <c r="F1" s="6"/>
    </row>
    <row r="2" spans="1:6" ht="12.75">
      <c r="A2" s="6"/>
      <c r="B2" s="6"/>
      <c r="C2" s="6"/>
      <c r="D2" s="6"/>
      <c r="E2" s="6"/>
      <c r="F2" s="6"/>
    </row>
    <row r="3" spans="1:7" ht="12.75">
      <c r="A3" s="152" t="s">
        <v>101</v>
      </c>
      <c r="B3" s="152"/>
      <c r="C3" s="152"/>
      <c r="D3" s="152"/>
      <c r="E3" s="152"/>
      <c r="F3" s="152"/>
      <c r="G3" s="15"/>
    </row>
    <row r="4" spans="1:7" ht="12.75">
      <c r="A4" s="152" t="s">
        <v>39</v>
      </c>
      <c r="B4" s="152"/>
      <c r="C4" s="152"/>
      <c r="D4" s="152"/>
      <c r="E4" s="152"/>
      <c r="F4" s="152"/>
      <c r="G4" s="15"/>
    </row>
    <row r="5" spans="1:7" ht="12.75">
      <c r="A5" s="152" t="s">
        <v>102</v>
      </c>
      <c r="B5" s="152"/>
      <c r="C5" s="152"/>
      <c r="D5" s="152"/>
      <c r="E5" s="152"/>
      <c r="F5" s="152"/>
      <c r="G5" s="15"/>
    </row>
    <row r="6" spans="1:7" ht="12.75">
      <c r="A6" s="13"/>
      <c r="B6" s="13"/>
      <c r="C6" s="13"/>
      <c r="D6" s="13"/>
      <c r="E6" s="13"/>
      <c r="F6" s="13"/>
      <c r="G6" s="15"/>
    </row>
    <row r="7" spans="1:7" ht="12.75">
      <c r="A7" s="13"/>
      <c r="B7" s="13"/>
      <c r="C7" s="13"/>
      <c r="D7" s="56" t="s">
        <v>89</v>
      </c>
      <c r="E7" s="56" t="s">
        <v>90</v>
      </c>
      <c r="F7" s="56" t="s">
        <v>42</v>
      </c>
      <c r="G7" s="15"/>
    </row>
    <row r="8" spans="1:7" ht="12.75">
      <c r="A8" s="13"/>
      <c r="B8" s="13"/>
      <c r="C8" s="13"/>
      <c r="D8" s="21"/>
      <c r="E8" s="21"/>
      <c r="F8" s="21"/>
      <c r="G8" s="15"/>
    </row>
    <row r="9" spans="1:7" ht="12.75">
      <c r="A9" s="22" t="s">
        <v>43</v>
      </c>
      <c r="B9" s="22"/>
      <c r="C9" s="22"/>
      <c r="D9" s="59">
        <v>122500</v>
      </c>
      <c r="E9" s="59">
        <v>52500</v>
      </c>
      <c r="F9" s="59">
        <f>SUM(D9:E9)</f>
        <v>175000</v>
      </c>
      <c r="G9" s="15"/>
    </row>
    <row r="10" spans="1:7" ht="12.75">
      <c r="A10" s="22" t="s">
        <v>44</v>
      </c>
      <c r="B10" s="22"/>
      <c r="C10" s="22"/>
      <c r="D10" s="58">
        <v>60000</v>
      </c>
      <c r="E10" s="58">
        <v>32000</v>
      </c>
      <c r="F10" s="58">
        <f>SUM(D10:E10)</f>
        <v>92000</v>
      </c>
      <c r="G10" s="15"/>
    </row>
    <row r="11" spans="1:7" ht="12.75">
      <c r="A11" s="22" t="s">
        <v>45</v>
      </c>
      <c r="B11" s="22"/>
      <c r="C11" s="22"/>
      <c r="D11" s="58">
        <f>+D9-D10</f>
        <v>62500</v>
      </c>
      <c r="E11" s="58">
        <f>E9-E10</f>
        <v>20500</v>
      </c>
      <c r="F11" s="58">
        <f>SUM(D11:E11)</f>
        <v>83000</v>
      </c>
      <c r="G11" s="15"/>
    </row>
    <row r="12" spans="1:7" ht="12.75">
      <c r="A12" s="22" t="s">
        <v>47</v>
      </c>
      <c r="B12" s="22"/>
      <c r="C12" s="22"/>
      <c r="D12" s="48"/>
      <c r="E12" s="48"/>
      <c r="F12" s="48"/>
      <c r="G12" s="15"/>
    </row>
    <row r="13" spans="1:7" ht="12.75">
      <c r="A13" s="22" t="s">
        <v>48</v>
      </c>
      <c r="B13" s="22"/>
      <c r="C13" s="22"/>
      <c r="D13" s="51">
        <v>20000</v>
      </c>
      <c r="E13" s="51">
        <v>7000</v>
      </c>
      <c r="F13" s="51">
        <f>SUM(D13:E13)</f>
        <v>27000</v>
      </c>
      <c r="G13" s="15"/>
    </row>
    <row r="14" spans="1:7" ht="12.75">
      <c r="A14" s="22" t="s">
        <v>49</v>
      </c>
      <c r="B14" s="22"/>
      <c r="C14" s="22"/>
      <c r="D14" s="51">
        <v>1200</v>
      </c>
      <c r="E14" s="51">
        <v>500</v>
      </c>
      <c r="F14" s="51">
        <f>SUM(D14:E14)</f>
        <v>1700</v>
      </c>
      <c r="G14" s="15"/>
    </row>
    <row r="15" spans="1:7" ht="12.75">
      <c r="A15" s="22" t="s">
        <v>50</v>
      </c>
      <c r="B15" s="22"/>
      <c r="C15" s="22"/>
      <c r="D15" s="51">
        <v>900</v>
      </c>
      <c r="E15" s="51">
        <v>400</v>
      </c>
      <c r="F15" s="51">
        <f>SUM(D15:E15)</f>
        <v>1300</v>
      </c>
      <c r="G15" s="15"/>
    </row>
    <row r="16" spans="1:7" ht="12.75">
      <c r="A16" s="22" t="s">
        <v>51</v>
      </c>
      <c r="B16" s="22"/>
      <c r="C16" s="22"/>
      <c r="D16" s="49">
        <v>1500</v>
      </c>
      <c r="E16" s="49">
        <v>300</v>
      </c>
      <c r="F16" s="49">
        <f>SUM(D16:E16)</f>
        <v>1800</v>
      </c>
      <c r="G16" s="15"/>
    </row>
    <row r="17" spans="1:7" ht="12.75">
      <c r="A17" s="22" t="s">
        <v>52</v>
      </c>
      <c r="B17" s="22"/>
      <c r="C17" s="22"/>
      <c r="D17" s="51">
        <f>SUM(D13:D16)</f>
        <v>23600</v>
      </c>
      <c r="E17" s="51">
        <f>SUM(E13:E16)</f>
        <v>8200</v>
      </c>
      <c r="F17" s="51">
        <f>SUM(D17:E17)</f>
        <v>31800</v>
      </c>
      <c r="G17" s="15"/>
    </row>
    <row r="18" spans="1:7" ht="12.75">
      <c r="A18" s="22" t="s">
        <v>53</v>
      </c>
      <c r="B18" s="22"/>
      <c r="C18" s="22"/>
      <c r="D18" s="51"/>
      <c r="E18" s="51"/>
      <c r="F18" s="51"/>
      <c r="G18" s="15"/>
    </row>
    <row r="19" spans="1:7" ht="12.75">
      <c r="A19" s="22" t="s">
        <v>54</v>
      </c>
      <c r="B19" s="22"/>
      <c r="C19" s="22"/>
      <c r="D19" s="51">
        <v>7020</v>
      </c>
      <c r="E19" s="51">
        <v>3780</v>
      </c>
      <c r="F19" s="51">
        <f aca="true" t="shared" si="0" ref="F19:F24">SUM(D19:E19)</f>
        <v>10800</v>
      </c>
      <c r="G19" s="15"/>
    </row>
    <row r="20" spans="1:7" ht="12.75">
      <c r="A20" s="22" t="s">
        <v>55</v>
      </c>
      <c r="B20" s="22"/>
      <c r="C20" s="22"/>
      <c r="D20" s="51">
        <v>2600</v>
      </c>
      <c r="E20" s="51">
        <v>1400</v>
      </c>
      <c r="F20" s="51">
        <f t="shared" si="0"/>
        <v>4000</v>
      </c>
      <c r="G20" s="15"/>
    </row>
    <row r="21" spans="1:7" ht="12.75">
      <c r="A21" s="22" t="s">
        <v>56</v>
      </c>
      <c r="B21" s="22"/>
      <c r="C21" s="22"/>
      <c r="D21" s="49">
        <v>10500</v>
      </c>
      <c r="E21" s="49">
        <v>4500</v>
      </c>
      <c r="F21" s="49">
        <f t="shared" si="0"/>
        <v>15000</v>
      </c>
      <c r="G21" s="15"/>
    </row>
    <row r="22" spans="1:7" ht="12.75">
      <c r="A22" s="22" t="s">
        <v>57</v>
      </c>
      <c r="B22" s="22"/>
      <c r="C22" s="22"/>
      <c r="D22" s="49">
        <f>SUM(D19:D21)</f>
        <v>20120</v>
      </c>
      <c r="E22" s="49">
        <f>SUM(E19:E21)</f>
        <v>9680</v>
      </c>
      <c r="F22" s="49">
        <f t="shared" si="0"/>
        <v>29800</v>
      </c>
      <c r="G22" s="15"/>
    </row>
    <row r="23" spans="1:7" ht="12.75">
      <c r="A23" s="22" t="s">
        <v>58</v>
      </c>
      <c r="B23" s="22"/>
      <c r="C23" s="22"/>
      <c r="D23" s="49">
        <f>+D17+D22</f>
        <v>43720</v>
      </c>
      <c r="E23" s="49">
        <f>+E17+E22</f>
        <v>17880</v>
      </c>
      <c r="F23" s="49">
        <f t="shared" si="0"/>
        <v>61600</v>
      </c>
      <c r="G23" s="15"/>
    </row>
    <row r="24" spans="1:7" ht="13.5" thickBot="1">
      <c r="A24" s="22" t="s">
        <v>59</v>
      </c>
      <c r="B24" s="22"/>
      <c r="C24" s="22"/>
      <c r="D24" s="60">
        <f>+D11-D23</f>
        <v>18780</v>
      </c>
      <c r="E24" s="60">
        <f>+E11-E23</f>
        <v>2620</v>
      </c>
      <c r="F24" s="60">
        <f t="shared" si="0"/>
        <v>21400</v>
      </c>
      <c r="G24" s="15"/>
    </row>
    <row r="25" spans="1:7" ht="13.5" thickTop="1">
      <c r="A25" s="11"/>
      <c r="B25" s="11"/>
      <c r="C25" s="11"/>
      <c r="D25" s="11"/>
      <c r="E25" s="23"/>
      <c r="F25" s="23"/>
      <c r="G25" s="15"/>
    </row>
    <row r="26" spans="1:7" ht="12.75">
      <c r="A26" s="46" t="s">
        <v>60</v>
      </c>
      <c r="B26" s="14"/>
      <c r="C26" s="14"/>
      <c r="D26" s="13"/>
      <c r="E26" s="13"/>
      <c r="F26" s="13"/>
      <c r="G26" s="15"/>
    </row>
    <row r="27" spans="1:7" ht="12.75">
      <c r="A27" s="13" t="s">
        <v>61</v>
      </c>
      <c r="B27" s="13"/>
      <c r="C27" s="13"/>
      <c r="D27" s="59">
        <v>35000</v>
      </c>
      <c r="E27" s="13"/>
      <c r="F27" s="13"/>
      <c r="G27" s="15"/>
    </row>
    <row r="28" spans="1:7" ht="12.75">
      <c r="A28" s="13" t="s">
        <v>62</v>
      </c>
      <c r="B28" s="13"/>
      <c r="C28" s="13"/>
      <c r="D28" s="24">
        <v>0.55</v>
      </c>
      <c r="E28" s="13"/>
      <c r="F28" s="13"/>
      <c r="G28" s="15"/>
    </row>
    <row r="29" spans="1:7" ht="12.75">
      <c r="A29" s="11" t="s">
        <v>63</v>
      </c>
      <c r="B29" s="11"/>
      <c r="C29" s="11"/>
      <c r="D29" s="50">
        <v>8000</v>
      </c>
      <c r="E29" s="11"/>
      <c r="F29" s="11"/>
      <c r="G29" s="15"/>
    </row>
    <row r="30" spans="1:7" ht="12.75">
      <c r="A30" s="11" t="s">
        <v>64</v>
      </c>
      <c r="B30" s="11"/>
      <c r="C30" s="11"/>
      <c r="D30" s="52">
        <v>800</v>
      </c>
      <c r="E30" s="11"/>
      <c r="F30" s="11"/>
      <c r="G30" s="15"/>
    </row>
    <row r="31" spans="1:7" ht="12.75">
      <c r="A31" s="11" t="s">
        <v>65</v>
      </c>
      <c r="B31" s="11"/>
      <c r="C31" s="11"/>
      <c r="D31" s="52">
        <v>500</v>
      </c>
      <c r="E31" s="11"/>
      <c r="F31" s="11"/>
      <c r="G31" s="15"/>
    </row>
    <row r="32" spans="1:7" ht="12.75">
      <c r="A32" s="11" t="s">
        <v>66</v>
      </c>
      <c r="B32" s="11"/>
      <c r="C32" s="11"/>
      <c r="D32" s="52">
        <v>200</v>
      </c>
      <c r="E32" s="11"/>
      <c r="F32" s="11"/>
      <c r="G32" s="15"/>
    </row>
    <row r="33" spans="1:7" ht="12.75">
      <c r="A33" s="11" t="s">
        <v>67</v>
      </c>
      <c r="B33" s="11"/>
      <c r="C33" s="11"/>
      <c r="D33" s="25">
        <v>0.2</v>
      </c>
      <c r="E33" s="11"/>
      <c r="F33" s="11"/>
      <c r="G33" s="15"/>
    </row>
    <row r="34" spans="1:7" ht="12.75">
      <c r="A34" s="11" t="s">
        <v>69</v>
      </c>
      <c r="B34" s="11"/>
      <c r="C34" s="11"/>
      <c r="D34" s="103" t="s">
        <v>104</v>
      </c>
      <c r="E34" s="11"/>
      <c r="F34" s="11"/>
      <c r="G34" s="15"/>
    </row>
    <row r="35" spans="1:7" ht="12.75">
      <c r="A35" s="11" t="s">
        <v>70</v>
      </c>
      <c r="B35" s="11"/>
      <c r="C35" s="11"/>
      <c r="D35" s="50">
        <v>7000</v>
      </c>
      <c r="E35" s="11"/>
      <c r="F35" s="11"/>
      <c r="G35" s="15"/>
    </row>
    <row r="36" spans="1:7" ht="12.75">
      <c r="A36" s="11" t="s">
        <v>71</v>
      </c>
      <c r="B36" s="11"/>
      <c r="C36" s="11"/>
      <c r="D36" s="26">
        <v>0.07</v>
      </c>
      <c r="E36" s="11"/>
      <c r="F36" s="11"/>
      <c r="G36" s="15"/>
    </row>
    <row r="37" spans="1:7" ht="12.75">
      <c r="A37" s="11" t="s">
        <v>72</v>
      </c>
      <c r="B37" s="11"/>
      <c r="C37" s="11"/>
      <c r="D37" s="11"/>
      <c r="E37" s="11"/>
      <c r="F37" s="11"/>
      <c r="G37" s="15"/>
    </row>
    <row r="38" spans="1:7" ht="12.75">
      <c r="A38" s="11"/>
      <c r="B38" s="11"/>
      <c r="C38" s="11"/>
      <c r="D38" s="11"/>
      <c r="E38" s="11"/>
      <c r="F38" s="11"/>
      <c r="G38" s="15"/>
    </row>
    <row r="39" spans="1:7" ht="12.75">
      <c r="A39" s="47" t="s">
        <v>77</v>
      </c>
      <c r="B39" s="10"/>
      <c r="C39" s="10"/>
      <c r="D39" s="11"/>
      <c r="E39" s="11"/>
      <c r="F39" s="11"/>
      <c r="G39" s="15"/>
    </row>
    <row r="40" spans="1:7" ht="12.75">
      <c r="A40" s="11" t="s">
        <v>105</v>
      </c>
      <c r="B40" s="11"/>
      <c r="C40" s="11"/>
      <c r="D40" s="12"/>
      <c r="E40" s="59">
        <v>29869</v>
      </c>
      <c r="F40" s="13"/>
      <c r="G40" s="57"/>
    </row>
    <row r="41" spans="1:7" ht="12.75">
      <c r="A41" s="11" t="s">
        <v>106</v>
      </c>
      <c r="B41" s="11"/>
      <c r="C41" s="11"/>
      <c r="D41" s="15"/>
      <c r="E41" s="61">
        <v>222250</v>
      </c>
      <c r="F41" s="15"/>
      <c r="G41" s="15"/>
    </row>
    <row r="42" spans="1:7" ht="12.75">
      <c r="A42" s="15"/>
      <c r="B42" s="15"/>
      <c r="C42" s="15"/>
      <c r="D42" s="15"/>
      <c r="E42" s="15"/>
      <c r="F42" s="15"/>
      <c r="G42" s="15"/>
    </row>
  </sheetData>
  <sheetProtection password="C690" sheet="1" objects="1" scenarios="1" selectLockedCells="1" selectUnlockedCells="1"/>
  <mergeCells count="4">
    <mergeCell ref="A5:F5"/>
    <mergeCell ref="A4:F4"/>
    <mergeCell ref="A3:F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2010-10-26T20:50:18Z</cp:lastPrinted>
  <dcterms:created xsi:type="dcterms:W3CDTF">2001-04-05T19:15:26Z</dcterms:created>
  <dcterms:modified xsi:type="dcterms:W3CDTF">2010-12-18T01:59:59Z</dcterms:modified>
  <cp:category/>
  <cp:version/>
  <cp:contentType/>
  <cp:contentStatus/>
</cp:coreProperties>
</file>