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030" activeTab="0"/>
  </bookViews>
  <sheets>
    <sheet name="P08-03" sheetId="1" r:id="rId1"/>
    <sheet name="Given P08-03" sheetId="2" r:id="rId2"/>
    <sheet name="P08-04" sheetId="3" r:id="rId3"/>
    <sheet name="Given P08-04" sheetId="4" r:id="rId4"/>
    <sheet name="P08-05" sheetId="5" r:id="rId5"/>
    <sheet name="Given P08-05" sheetId="6" r:id="rId6"/>
    <sheet name="P08-06" sheetId="7" r:id="rId7"/>
    <sheet name="Given P08-06" sheetId="8" r:id="rId8"/>
    <sheet name="CP8-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definedNames>
    <definedName name="home">'CP8-3'!$A$20</definedName>
    <definedName name="List_1">'P08-06'!$M$1:$M$10</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'CP8-3'!$A$1:$E$29</definedName>
    <definedName name="_xlnm.Print_Area" localSheetId="1">'Given P08-03'!$A$1:$G$19</definedName>
    <definedName name="_xlnm.Print_Area" localSheetId="3">'Given P08-04'!$A$1:$G$18</definedName>
    <definedName name="_xlnm.Print_Area" localSheetId="5">'Given P08-05'!$A$1:$D$12</definedName>
    <definedName name="_xlnm.Print_Area" localSheetId="7">'Given P08-06'!$A$1:$G$26</definedName>
    <definedName name="_xlnm.Print_Area" localSheetId="9">'Industry Ratio Report'!$B$1:$J$40</definedName>
    <definedName name="_xlnm.Print_Area" localSheetId="0">'P08-03'!$A$1:$F$34</definedName>
    <definedName name="_xlnm.Print_Area" localSheetId="2">'P08-04'!$A$1:$F$26</definedName>
    <definedName name="_xlnm.Print_Area" localSheetId="4">'P08-05'!$A$1:$G$81</definedName>
    <definedName name="_xlnm.Print_Area" localSheetId="6">'P08-06'!$A$1:$D$53</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s>
  <calcPr fullCalcOnLoad="1"/>
</workbook>
</file>

<file path=xl/comments1.xml><?xml version="1.0" encoding="utf-8"?>
<comments xmlns="http://schemas.openxmlformats.org/spreadsheetml/2006/main">
  <authors>
    <author>x</author>
  </authors>
  <commentList>
    <comment ref="B11" authorId="0">
      <text>
        <r>
          <rPr>
            <sz val="8"/>
            <rFont val="Tahoma"/>
            <family val="2"/>
          </rPr>
          <t>Enter appropriate data in yellow cells.  Your answers for "Total cost" will be verified.</t>
        </r>
      </text>
    </comment>
    <comment ref="D21" authorId="0">
      <text>
        <r>
          <rPr>
            <sz val="8"/>
            <rFont val="Tahoma"/>
            <family val="2"/>
          </rPr>
          <t>Enter appropriate data in yellow cells.  Your answers for "Depreciation" will be verified.</t>
        </r>
      </text>
    </comment>
    <comment ref="D30" authorId="0">
      <text>
        <r>
          <rPr>
            <sz val="8"/>
            <rFont val="Tahoma"/>
            <family val="2"/>
          </rPr>
          <t>Enter appropriate data in yellow cells.  Your answer for "Depreciation expense" will be verified.</t>
        </r>
      </text>
    </comment>
  </commentList>
</comments>
</file>

<file path=xl/comments3.xml><?xml version="1.0" encoding="utf-8"?>
<comments xmlns="http://schemas.openxmlformats.org/spreadsheetml/2006/main">
  <authors>
    <author>x</author>
  </authors>
  <commentList>
    <comment ref="E8" authorId="0">
      <text>
        <r>
          <rPr>
            <sz val="8"/>
            <rFont val="Tahoma"/>
            <family val="2"/>
          </rPr>
          <t>Enter appropriate data in yellow cell.  Your answer will be verified.</t>
        </r>
      </text>
    </comment>
  </commentList>
</comments>
</file>

<file path=xl/comments5.xml><?xml version="1.0" encoding="utf-8"?>
<comments xmlns="http://schemas.openxmlformats.org/spreadsheetml/2006/main">
  <authors>
    <author>jackt</author>
  </authors>
  <commentList>
    <comment ref="E12" authorId="0">
      <text>
        <r>
          <rPr>
            <sz val="8"/>
            <rFont val="Tahoma"/>
            <family val="2"/>
          </rPr>
          <t>Enter appropriate data in the yellow cells.  Your answers for "Net Book Value" will be verified.</t>
        </r>
        <r>
          <rPr>
            <sz val="8"/>
            <rFont val="Tahoma"/>
            <family val="0"/>
          </rPr>
          <t xml:space="preserve">
</t>
        </r>
      </text>
    </comment>
    <comment ref="B14" authorId="0">
      <text>
        <r>
          <rPr>
            <sz val="8"/>
            <rFont val="Tahoma"/>
            <family val="2"/>
          </rPr>
          <t>HINT:  Type out the correct formula.  The first one is provided as an example.</t>
        </r>
        <r>
          <rPr>
            <sz val="8"/>
            <rFont val="Tahoma"/>
            <family val="0"/>
          </rPr>
          <t xml:space="preserve">
</t>
        </r>
      </text>
    </comment>
  </commentList>
</comments>
</file>

<file path=xl/comments7.xml><?xml version="1.0" encoding="utf-8"?>
<comments xmlns="http://schemas.openxmlformats.org/spreadsheetml/2006/main">
  <authors>
    <author>x</author>
  </authors>
  <commentList>
    <comment ref="A12" authorId="0">
      <text>
        <r>
          <rPr>
            <sz val="8"/>
            <rFont val="Tahoma"/>
            <family val="2"/>
          </rPr>
          <t xml:space="preserve">Pick your "Account" entry from the drop-down list. </t>
        </r>
      </text>
    </comment>
    <comment ref="B12" authorId="0">
      <text>
        <r>
          <rPr>
            <sz val="8"/>
            <rFont val="Tahoma"/>
            <family val="2"/>
          </rPr>
          <t xml:space="preserve">Enter appropriate data  in yellow cells of the Debit and Credit columns.  Your answers will </t>
        </r>
        <r>
          <rPr>
            <u val="single"/>
            <sz val="8"/>
            <rFont val="Tahoma"/>
            <family val="2"/>
          </rPr>
          <t>not</t>
        </r>
        <r>
          <rPr>
            <sz val="8"/>
            <rFont val="Tahoma"/>
            <family val="2"/>
          </rPr>
          <t xml:space="preserve"> be verified.</t>
        </r>
      </text>
    </comment>
    <comment ref="A45" authorId="0">
      <text>
        <r>
          <rPr>
            <sz val="8"/>
            <rFont val="Tahoma"/>
            <family val="2"/>
          </rPr>
          <t>Enter a short answer in the space provided.</t>
        </r>
        <r>
          <rPr>
            <sz val="9"/>
            <rFont val="Tahoma"/>
            <family val="0"/>
          </rPr>
          <t xml:space="preserve">
</t>
        </r>
      </text>
    </comment>
  </commentList>
</comments>
</file>

<file path=xl/sharedStrings.xml><?xml version="1.0" encoding="utf-8"?>
<sst xmlns="http://schemas.openxmlformats.org/spreadsheetml/2006/main" count="708" uniqueCount="527">
  <si>
    <t>Student Name:</t>
  </si>
  <si>
    <t>Class:</t>
  </si>
  <si>
    <t>Problem 08-04</t>
  </si>
  <si>
    <t>Machine Purchases</t>
  </si>
  <si>
    <t>Machine A</t>
  </si>
  <si>
    <t>Machine B</t>
  </si>
  <si>
    <t>Machine C</t>
  </si>
  <si>
    <t>Amount paid for asset</t>
  </si>
  <si>
    <t>Installation costs</t>
  </si>
  <si>
    <t>Renovation costs prior to use</t>
  </si>
  <si>
    <t>Operating hours at end of first year</t>
  </si>
  <si>
    <t>Machine</t>
  </si>
  <si>
    <t>Life</t>
  </si>
  <si>
    <t>Depreciation</t>
  </si>
  <si>
    <t>Method</t>
  </si>
  <si>
    <t>Estimates</t>
  </si>
  <si>
    <t xml:space="preserve"> Value</t>
  </si>
  <si>
    <t>Residual</t>
  </si>
  <si>
    <t>A</t>
  </si>
  <si>
    <t>B</t>
  </si>
  <si>
    <t>C</t>
  </si>
  <si>
    <t>Straight-line</t>
  </si>
  <si>
    <t>Units-of-production</t>
  </si>
  <si>
    <t>Double-declining-balance</t>
  </si>
  <si>
    <t>Depreciation Method</t>
  </si>
  <si>
    <t>Purchase price</t>
  </si>
  <si>
    <t>Renovation costs</t>
  </si>
  <si>
    <t xml:space="preserve">  Total cost</t>
  </si>
  <si>
    <t>Total</t>
  </si>
  <si>
    <t>General Journal</t>
  </si>
  <si>
    <t>Account</t>
  </si>
  <si>
    <t>Debit</t>
  </si>
  <si>
    <t>Credit</t>
  </si>
  <si>
    <t>Depreciation expense</t>
  </si>
  <si>
    <t xml:space="preserve">  Accumulated depreciation, Machine C</t>
  </si>
  <si>
    <t xml:space="preserve">  Accumulated depreciation, Machine A</t>
  </si>
  <si>
    <t xml:space="preserve">  Accumulated depreciation, Machine B</t>
  </si>
  <si>
    <t>Given P08-05</t>
  </si>
  <si>
    <t>Excerpt from Annual Report</t>
  </si>
  <si>
    <t>(in thousands)</t>
  </si>
  <si>
    <t>Problem 08-05</t>
  </si>
  <si>
    <t>Ratio</t>
  </si>
  <si>
    <t>Computation</t>
  </si>
  <si>
    <t>Effect on Ratio</t>
  </si>
  <si>
    <t>Earnings</t>
  </si>
  <si>
    <t>per share</t>
  </si>
  <si>
    <t>Fixed asset</t>
  </si>
  <si>
    <t>turnover</t>
  </si>
  <si>
    <t>Return on</t>
  </si>
  <si>
    <t># of shares of stock</t>
  </si>
  <si>
    <t>outstanding</t>
  </si>
  <si>
    <t>Average net fixed</t>
  </si>
  <si>
    <t>asset balance</t>
  </si>
  <si>
    <t>Cost</t>
  </si>
  <si>
    <t>Accumulated depreciation</t>
  </si>
  <si>
    <t>JENSEN COMPANY</t>
  </si>
  <si>
    <t>Asset</t>
  </si>
  <si>
    <t xml:space="preserve">Original </t>
  </si>
  <si>
    <t>Value</t>
  </si>
  <si>
    <t>Accumulated</t>
  </si>
  <si>
    <t>(straight line)</t>
  </si>
  <si>
    <t>Life (years)</t>
  </si>
  <si>
    <t>(6 years)</t>
  </si>
  <si>
    <t>(8 years)</t>
  </si>
  <si>
    <t>Estimated</t>
  </si>
  <si>
    <t xml:space="preserve">    Date sold</t>
  </si>
  <si>
    <t xml:space="preserve">    Cash received</t>
  </si>
  <si>
    <t>b. Machine B:</t>
  </si>
  <si>
    <t xml:space="preserve">    Sale price</t>
  </si>
  <si>
    <t xml:space="preserve">    Amount of note</t>
  </si>
  <si>
    <t xml:space="preserve">      received</t>
  </si>
  <si>
    <t xml:space="preserve">    Interest rate</t>
  </si>
  <si>
    <t xml:space="preserve">    Term of note</t>
  </si>
  <si>
    <t>c. Machine C:</t>
  </si>
  <si>
    <t xml:space="preserve">    Cost to salvage</t>
  </si>
  <si>
    <t xml:space="preserve">    Date damaged</t>
  </si>
  <si>
    <t>a. Machine A:</t>
  </si>
  <si>
    <t>months</t>
  </si>
  <si>
    <t>-0-</t>
  </si>
  <si>
    <t>Cash</t>
  </si>
  <si>
    <t xml:space="preserve">  Gain on disposal of machine</t>
  </si>
  <si>
    <t xml:space="preserve">  Accumulated depreciation</t>
  </si>
  <si>
    <t xml:space="preserve">  Equipment</t>
  </si>
  <si>
    <t>Note receivable</t>
  </si>
  <si>
    <t>Loss on disposal of machine</t>
  </si>
  <si>
    <t>None recorded</t>
  </si>
  <si>
    <t>Machine A:</t>
  </si>
  <si>
    <t>Machine B:</t>
  </si>
  <si>
    <t xml:space="preserve">     machine disposal:</t>
  </si>
  <si>
    <t>Requirement 1:</t>
  </si>
  <si>
    <t>Depreciation at end of year 1:</t>
  </si>
  <si>
    <t>Requirement 2:</t>
  </si>
  <si>
    <t>Problem 08-03</t>
  </si>
  <si>
    <t>Given P08-03:</t>
  </si>
  <si>
    <t>Given P08-04</t>
  </si>
  <si>
    <t>Problem 08-06</t>
  </si>
  <si>
    <t>Given P08-06</t>
  </si>
  <si>
    <t>Effect of failure to record depreciation:</t>
  </si>
  <si>
    <t xml:space="preserve">Accounting rationale for journal entries recording </t>
  </si>
  <si>
    <t>(2) To record disposal:</t>
  </si>
  <si>
    <t>Machine Information</t>
  </si>
  <si>
    <t>Useful life in years</t>
  </si>
  <si>
    <t>Estimated residual value</t>
  </si>
  <si>
    <t>Estimated useful life in output</t>
  </si>
  <si>
    <t>units</t>
  </si>
  <si>
    <t>Actual output year 1</t>
  </si>
  <si>
    <t>Actual output year 2</t>
  </si>
  <si>
    <t>Depreciation Schedules</t>
  </si>
  <si>
    <t>a.  Straight-line:</t>
  </si>
  <si>
    <t>Year</t>
  </si>
  <si>
    <t>Expense</t>
  </si>
  <si>
    <t>Net Book</t>
  </si>
  <si>
    <t>At acquisition</t>
  </si>
  <si>
    <t>b.  Units of Production:</t>
  </si>
  <si>
    <t>Units of Production calculation:</t>
  </si>
  <si>
    <t>per unit of output</t>
  </si>
  <si>
    <t>c.  Double-declining-balance:</t>
  </si>
  <si>
    <t>Cash Flow:</t>
  </si>
  <si>
    <t>Fixed asset turnover:</t>
  </si>
  <si>
    <t>EPS:</t>
  </si>
  <si>
    <t>Current</t>
  </si>
  <si>
    <t>Depreciation expense recorded in current year</t>
  </si>
  <si>
    <t>(12 years)</t>
  </si>
  <si>
    <t>Machine C:</t>
  </si>
  <si>
    <t>PLUMMER'S MARTIAL ARTS CENTER</t>
  </si>
  <si>
    <t>60,000 hrs</t>
  </si>
  <si>
    <t>5 years</t>
  </si>
  <si>
    <t>4 years</t>
  </si>
  <si>
    <t>BEST BUY CO., INC.</t>
  </si>
  <si>
    <t>Consolidated Balance Sheets</t>
  </si>
  <si>
    <t>February 28</t>
  </si>
  <si>
    <t>March 1</t>
  </si>
  <si>
    <t>Assets</t>
  </si>
  <si>
    <t>Property and Equipment</t>
  </si>
  <si>
    <t xml:space="preserve">  Land and buildings</t>
  </si>
  <si>
    <t xml:space="preserve">  Leasehold improvements</t>
  </si>
  <si>
    <t xml:space="preserve">  Fixtures and equipment</t>
  </si>
  <si>
    <t xml:space="preserve">  Property under capital lease</t>
  </si>
  <si>
    <t xml:space="preserve">  Less: Accumulated depreciation</t>
  </si>
  <si>
    <t xml:space="preserve">  Net property and equipment</t>
  </si>
  <si>
    <t>Current liabilities</t>
  </si>
  <si>
    <t>Average total assets</t>
  </si>
  <si>
    <t xml:space="preserve">      Net income      </t>
  </si>
  <si>
    <t xml:space="preserve"> Current assets </t>
  </si>
  <si>
    <t xml:space="preserve">         Sales          </t>
  </si>
  <si>
    <t>FORD MOTOR COMPANY</t>
  </si>
  <si>
    <t>($106,000-$2,000) X 1/13</t>
  </si>
  <si>
    <t>Recommendation to Ford Motor Company's management:</t>
  </si>
  <si>
    <t>Machine A - Jan. 1, 2012</t>
  </si>
  <si>
    <t>(1) Depreciation expense in 2012:</t>
  </si>
  <si>
    <t>Machine B - Dec. 31, 2012</t>
  </si>
  <si>
    <t>Machine C - Jan. 1, 2012</t>
  </si>
  <si>
    <t>assets</t>
  </si>
  <si>
    <t>CP8-3 Comparing Companies within an Industry</t>
  </si>
  <si>
    <t>Required:</t>
  </si>
  <si>
    <t>1.</t>
  </si>
  <si>
    <t>Compute the percentage of net fixed assets to total assets for both companies for the most recent year.  Why do the companies differ?</t>
  </si>
  <si>
    <t>2.</t>
  </si>
  <si>
    <t>Compute the percentage of gross fixed assets that has been depreciated for both companies for the most recent year.  Why do you think the percentages differ?</t>
  </si>
  <si>
    <t>3.</t>
  </si>
  <si>
    <t>Compute the fixed asset turnover ratio for the most recent year presented for both companies.  Which has a higher asset efficiency?  Why?</t>
  </si>
  <si>
    <t>4.</t>
  </si>
  <si>
    <t>Compare the fixed asset turnover ratio for both companies to the industry average.  Are these companies doing better or worse than the industry average in asset efficiency?</t>
  </si>
  <si>
    <t>This workbook is organized as follows:</t>
  </si>
  <si>
    <t>Sheet Name</t>
  </si>
  <si>
    <t>Contents</t>
  </si>
  <si>
    <t>CP8-3 (this worksheet)</t>
  </si>
  <si>
    <t>CP8-3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</si>
  <si>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</si>
  <si>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</si>
  <si>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</si>
  <si>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</si>
  <si>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</si>
  <si>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</si>
  <si>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</si>
  <si>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</si>
  <si>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</si>
  <si>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</si>
  <si>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</si>
  <si>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</si>
  <si>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</si>
  <si>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</si>
  <si>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</si>
  <si>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</si>
  <si>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</si>
  <si>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</si>
  <si>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CP8-3</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</si>
  <si>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</si>
  <si>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</si>
  <si>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</si>
  <si>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</si>
  <si>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</si>
  <si>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</si>
  <si>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</si>
  <si>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</si>
  <si>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</si>
  <si>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</si>
  <si>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</si>
  <si>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</si>
  <si>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</si>
  <si>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</si>
  <si>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</si>
  <si>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</si>
  <si>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</si>
  <si>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</si>
  <si>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</si>
  <si>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</si>
  <si>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</si>
  <si>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</si>
  <si>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</si>
  <si>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</si>
  <si>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</si>
  <si>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</si>
  <si>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</si>
  <si>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</si>
  <si>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</si>
  <si>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</si>
  <si>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</si>
  <si>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</si>
  <si>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</si>
  <si>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</si>
  <si>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</si>
  <si>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</si>
  <si>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</si>
  <si>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</si>
  <si>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</si>
  <si>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</si>
  <si>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</si>
  <si>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</si>
  <si>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</si>
  <si>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</si>
  <si>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</si>
  <si>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</si>
  <si>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</si>
  <si>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</si>
  <si>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</si>
  <si>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</si>
  <si>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</si>
  <si>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</si>
  <si>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</si>
  <si>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</si>
  <si>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</si>
  <si>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</si>
  <si>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</si>
  <si>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</si>
  <si>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</si>
  <si>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</si>
  <si>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</si>
  <si>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</si>
  <si>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</si>
  <si>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</si>
  <si>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</si>
  <si>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</si>
  <si>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</si>
  <si>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</si>
  <si>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</si>
  <si>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</si>
  <si>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</si>
  <si>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</si>
  <si>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</si>
  <si>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</si>
  <si>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</si>
  <si>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</si>
  <si>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</si>
  <si>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</si>
  <si>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</si>
  <si>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</si>
  <si>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</si>
  <si>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</si>
  <si>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</si>
  <si>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</si>
  <si>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</si>
  <si>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</si>
  <si>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Merchandise inventory</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</si>
  <si>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</si>
  <si>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</si>
  <si>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</si>
  <si>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</si>
  <si>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</si>
  <si>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</si>
  <si>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</si>
  <si>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</si>
  <si>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</si>
  <si>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</si>
  <si>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</si>
  <si>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</si>
  <si>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Accounts payable</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</si>
  <si>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</si>
  <si>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</si>
  <si>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</si>
  <si>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</si>
  <si>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</si>
  <si>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</si>
  <si>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</si>
  <si>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</si>
  <si>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</si>
  <si>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</si>
  <si>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</si>
  <si>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</si>
  <si>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</si>
  <si>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</si>
  <si>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</si>
  <si>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</si>
  <si>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</si>
  <si>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</si>
  <si>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</si>
  <si>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</si>
  <si>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Retained earnings</t>
  </si>
  <si>
    <t>Treasury stock, 43,248 and 43,596 shares, repectively, at cost</t>
  </si>
  <si>
    <t>Total stockholders' equity</t>
  </si>
  <si>
    <t>Total liabilities and stockholders’ equity</t>
  </si>
  <si>
    <t>CONSOLIDATED STATEMENTS OF OPERATIONS</t>
  </si>
  <si>
    <t>For the Years Ended</t>
  </si>
  <si>
    <t>January 1,</t>
  </si>
  <si>
    <t>February 3,</t>
  </si>
  <si>
    <t>Net sales</t>
  </si>
  <si>
    <t>Cost of sales, including certain buying, occupancy and</t>
  </si>
  <si>
    <t>warehousing expenses</t>
  </si>
  <si>
    <t>Gross profit</t>
  </si>
  <si>
    <t>Selling, general and administrative expenses</t>
  </si>
  <si>
    <t>Depreciation and amortization expense</t>
  </si>
  <si>
    <t>Operating income</t>
  </si>
  <si>
    <t>Other income, net</t>
  </si>
  <si>
    <t>Other-than-temporary impairment charge</t>
  </si>
  <si>
    <t>Income before income taxes</t>
  </si>
  <si>
    <t>Provision for income taxes</t>
  </si>
  <si>
    <t>Net income</t>
  </si>
  <si>
    <t>Basic income per common share</t>
  </si>
  <si>
    <t>Diluted income per common share</t>
  </si>
  <si>
    <t>Weighted average common shares outstanding - basic</t>
  </si>
  <si>
    <t>Weighted average common shares outstanding - diluted</t>
  </si>
  <si>
    <t>CONSOLIDATED STATEMENTS OF COMPREHENSIVE INCOME</t>
  </si>
  <si>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</si>
  <si>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</si>
  <si>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</si>
  <si>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</si>
  <si>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</si>
  <si>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</si>
  <si>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</si>
  <si>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</si>
  <si>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</si>
  <si>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</si>
  <si>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</si>
  <si>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</si>
  <si>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</si>
  <si>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</si>
  <si>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</si>
  <si>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</si>
  <si>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Shares</t>
  </si>
  <si>
    <t>Deferred</t>
  </si>
  <si>
    <t>Outstanding</t>
  </si>
  <si>
    <t>Common</t>
  </si>
  <si>
    <t>Contributed</t>
  </si>
  <si>
    <t>Retained</t>
  </si>
  <si>
    <t>Treasury</t>
  </si>
  <si>
    <t>Compensation</t>
  </si>
  <si>
    <t>Comprehensive</t>
  </si>
  <si>
    <t>Stockholders’</t>
  </si>
  <si>
    <t>(1)</t>
  </si>
  <si>
    <t>Stock</t>
  </si>
  <si>
    <t>Capital</t>
  </si>
  <si>
    <t>Stock (2)</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</si>
  <si>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</si>
  <si>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</si>
  <si>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</si>
  <si>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</si>
  <si>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</si>
  <si>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</si>
  <si>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</si>
  <si>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</si>
  <si>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</si>
  <si>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</si>
  <si>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</si>
  <si>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</si>
  <si>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</si>
  <si>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</si>
  <si>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</si>
  <si>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</si>
  <si>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</si>
  <si>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</si>
  <si>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</si>
  <si>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</si>
  <si>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</si>
  <si>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</si>
  <si>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</si>
  <si>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</si>
  <si>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</si>
  <si>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</si>
  <si>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</si>
  <si>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</si>
  <si>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</si>
  <si>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</si>
  <si>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</si>
  <si>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</si>
  <si>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</si>
  <si>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</si>
  <si>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</si>
  <si>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</si>
  <si>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</si>
  <si>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</si>
  <si>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</si>
  <si>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Merchandise inventory</t>
  </si>
  <si>
    <t xml:space="preserve">  Accounts and note receivable</t>
  </si>
  <si>
    <t xml:space="preserve">  Prepaid expenses and other</t>
  </si>
  <si>
    <t xml:space="preserve">  Other assets, net</t>
  </si>
  <si>
    <t xml:space="preserve">  Accounts payable</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</si>
  <si>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</si>
  <si>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</si>
  <si>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</si>
  <si>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</si>
  <si>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</si>
  <si>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</si>
  <si>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</si>
  <si>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</si>
  <si>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</si>
  <si>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</si>
  <si>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</si>
  <si>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</si>
  <si>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</si>
  <si>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</si>
  <si>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</si>
  <si>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</si>
  <si>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</si>
  <si>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</si>
  <si>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</si>
  <si>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</si>
  <si>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</si>
  <si>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</si>
  <si>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</si>
  <si>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</si>
  <si>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</si>
  <si>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</si>
  <si>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</si>
  <si>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(in thousands, except share and per share data)</t>
  </si>
  <si>
    <t>Current Assets:</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</si>
  <si>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</si>
  <si>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</si>
  <si>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</si>
  <si>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</si>
  <si>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</si>
  <si>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</si>
  <si>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</si>
  <si>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</si>
  <si>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</si>
  <si>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</si>
  <si>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Current Liabilities:</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</si>
  <si>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</si>
  <si>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</si>
  <si>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</si>
  <si>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</si>
  <si>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</si>
  <si>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</si>
  <si>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</si>
  <si>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</si>
  <si>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</si>
  <si>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</si>
  <si>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</si>
  <si>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</si>
  <si>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</si>
  <si>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</si>
  <si>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</si>
  <si>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</si>
  <si>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</si>
  <si>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Income from operations</t>
  </si>
  <si>
    <t>Interest income</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</si>
  <si>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</si>
  <si>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</si>
  <si>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</si>
  <si>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</si>
  <si>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</si>
  <si>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</si>
  <si>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</si>
  <si>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</si>
  <si>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</si>
  <si>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</si>
  <si>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</si>
  <si>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</si>
  <si>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</si>
  <si>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</si>
  <si>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</si>
  <si>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</si>
  <si>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</si>
  <si>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</si>
  <si>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</si>
  <si>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</si>
  <si>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</si>
  <si>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</si>
  <si>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</si>
  <si>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</si>
  <si>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</si>
  <si>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</si>
  <si>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</si>
  <si>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</si>
  <si>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</si>
  <si>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</si>
  <si>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</si>
  <si>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</si>
  <si>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</si>
  <si>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</si>
  <si>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</si>
  <si>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</si>
  <si>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</si>
  <si>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</si>
  <si>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</si>
  <si>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</si>
  <si>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</si>
  <si>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</si>
  <si>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</si>
  <si>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</si>
  <si>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</si>
  <si>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</si>
  <si>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</si>
  <si>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</si>
  <si>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</si>
  <si>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</si>
  <si>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</si>
  <si>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</si>
  <si>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</si>
  <si>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</si>
  <si>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</si>
  <si>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</si>
  <si>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</si>
  <si>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</si>
  <si>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</si>
  <si>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</si>
  <si>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r>
      <t>(In thousands, except per share amounts)</t>
    </r>
    <r>
      <rPr>
        <sz val="10"/>
        <rFont val="Arial"/>
        <family val="2"/>
      </rPr>
      <t xml:space="preserve"> </t>
    </r>
  </si>
  <si>
    <r>
      <t>(In thousands)</t>
    </r>
    <r>
      <rPr>
        <sz val="10"/>
        <rFont val="Arial"/>
        <family val="2"/>
      </rPr>
      <t xml:space="preserve">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</si>
</sst>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mmmm\ d\,\ yyyy"/>
    <numFmt numFmtId="169" formatCode="&quot;Yes&quot;;&quot;Yes&quot;;&quot;No&quot;"/>
    <numFmt numFmtId="170" formatCode="&quot;True&quot;;&quot;True&quot;;&quot;False&quot;"/>
    <numFmt numFmtId="171" formatCode="&quot;On&quot;;&quot;On&quot;;&quot;Off&quot;"/>
    <numFmt numFmtId="172" formatCode="[$€-2]\ #,##0.00_);[Red]\([$€-2]\ #,##0.00\)"/>
    <numFmt numFmtId="173" formatCode="_(&quot;$&quot;* #,##0.000_);_(&quot;$&quot;* \(#,##0.000\);_(&quot;$&quot;* &quot;-&quot;???_);_(@_)"/>
    <numFmt numFmtId="174" formatCode="&quot;$&quot;#,##0.000_);\(&quot;$&quot;#,##0.000\)"/>
    <numFmt numFmtId="175" formatCode="0.000000"/>
    <numFmt numFmtId="176" formatCode="0.00000"/>
    <numFmt numFmtId="177" formatCode="0.0000"/>
    <numFmt numFmtId="178" formatCode="0.000"/>
    <numFmt numFmtId="179" formatCode="_(* #,##0.000_);_(* \(#,##0.000\);_(* &quot;-&quot;???_);_(@_)"/>
  </numFmts>
  <fonts count="34">
    <font>
      <sz val="10"/>
      <name val="Arial"/>
      <family val="0"/>
    </font>
    <font>
      <b/>
      <sz val="10"/>
      <name val="Arial"/>
      <family val="0"/>
    </font>
    <font>
      <sz val="8"/>
      <name val="Tahoma"/>
      <family val="2"/>
    </font>
    <font>
      <sz val="9"/>
      <color indexed="10"/>
      <name val="Arial"/>
      <family val="2"/>
    </font>
    <font>
      <u val="single"/>
      <sz val="10"/>
      <name val="Arial"/>
      <family val="2"/>
    </font>
    <font>
      <u val="single"/>
      <sz val="8"/>
      <name val="Tahoma"/>
      <family val="2"/>
    </font>
    <font>
      <sz val="9"/>
      <name val="Tahoma"/>
      <family val="0"/>
    </font>
    <font>
      <sz val="8"/>
      <name val="Arial"/>
      <family val="0"/>
    </font>
    <font>
      <u val="single"/>
      <sz val="10"/>
      <color indexed="12"/>
      <name val="Arial"/>
      <family val="0"/>
    </font>
    <font>
      <u val="single"/>
      <sz val="10"/>
      <color indexed="36"/>
      <name val="Arial"/>
      <family val="0"/>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1"/>
      <name val="Arial"/>
      <family val="2"/>
    </font>
    <font>
      <b/>
      <u val="single"/>
      <sz val="10"/>
      <name val="Arial"/>
      <family val="2"/>
    </font>
    <font>
      <i/>
      <sz val="10"/>
      <name val="Arial"/>
      <family val="2"/>
    </font>
    <font>
      <b/>
      <i/>
      <sz val="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color indexed="44"/>
      </bottom>
    </border>
    <border>
      <left>
        <color indexed="63"/>
      </left>
      <right>
        <color indexed="63"/>
      </right>
      <top style="hair">
        <color indexed="44"/>
      </top>
      <bottom style="hair">
        <color indexed="44"/>
      </bottom>
    </border>
    <border>
      <left style="hair">
        <color indexed="44"/>
      </left>
      <right style="hair">
        <color indexed="44"/>
      </right>
      <top style="hair">
        <color indexed="44"/>
      </top>
      <bottom style="hair">
        <color indexed="44"/>
      </bottom>
    </border>
    <border>
      <left>
        <color indexed="63"/>
      </left>
      <right style="hair">
        <color indexed="44"/>
      </right>
      <top>
        <color indexed="63"/>
      </top>
      <bottom style="hair">
        <color indexed="44"/>
      </bottom>
    </border>
    <border>
      <left style="hair">
        <color indexed="44"/>
      </left>
      <right style="hair">
        <color indexed="44"/>
      </right>
      <top>
        <color indexed="63"/>
      </top>
      <bottom>
        <color indexed="63"/>
      </bottom>
    </border>
    <border>
      <left style="hair">
        <color indexed="44"/>
      </left>
      <right style="hair">
        <color indexed="44"/>
      </right>
      <top>
        <color indexed="63"/>
      </top>
      <bottom style="hair">
        <color indexed="44"/>
      </bottom>
    </border>
    <border>
      <left style="hair">
        <color indexed="44"/>
      </left>
      <right>
        <color indexed="63"/>
      </right>
      <top style="hair">
        <color indexed="44"/>
      </top>
      <bottom style="hair">
        <color indexed="44"/>
      </bottom>
    </border>
    <border>
      <left style="hair">
        <color indexed="44"/>
      </left>
      <right style="hair">
        <color indexed="44"/>
      </right>
      <top>
        <color indexed="63"/>
      </top>
      <bottom style="thin"/>
    </border>
    <border>
      <left style="hair">
        <color indexed="44"/>
      </left>
      <right>
        <color indexed="63"/>
      </right>
      <top>
        <color indexed="63"/>
      </top>
      <bottom style="thin"/>
    </border>
    <border>
      <left style="hair">
        <color indexed="44"/>
      </left>
      <right style="hair">
        <color indexed="44"/>
      </right>
      <top style="thin"/>
      <bottom>
        <color indexed="63"/>
      </bottom>
    </border>
    <border>
      <left style="hair">
        <color indexed="44"/>
      </left>
      <right>
        <color indexed="63"/>
      </right>
      <top>
        <color indexed="63"/>
      </top>
      <bottom>
        <color indexed="63"/>
      </bottom>
    </border>
    <border>
      <left>
        <color indexed="63"/>
      </left>
      <right>
        <color indexed="63"/>
      </right>
      <top style="thin"/>
      <bottom style="double"/>
    </border>
    <border>
      <left style="hair">
        <color indexed="44"/>
      </left>
      <right style="hair">
        <color indexed="44"/>
      </right>
      <top style="thin"/>
      <bottom style="double"/>
    </border>
    <border>
      <left style="hair">
        <color indexed="44"/>
      </left>
      <right>
        <color indexed="63"/>
      </right>
      <top style="thin"/>
      <bottom style="double"/>
    </border>
    <border>
      <left>
        <color indexed="63"/>
      </left>
      <right>
        <color indexed="63"/>
      </right>
      <top style="hair">
        <color indexed="44"/>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color indexed="44"/>
      </right>
      <top>
        <color indexed="63"/>
      </top>
      <bottom>
        <color indexed="63"/>
      </bottom>
    </border>
    <border>
      <left>
        <color indexed="63"/>
      </left>
      <right>
        <color indexed="63"/>
      </right>
      <top style="thin"/>
      <bottom style="hair">
        <color indexed="44"/>
      </bottom>
    </border>
    <border>
      <left>
        <color indexed="63"/>
      </left>
      <right style="thick">
        <color indexed="44"/>
      </right>
      <top>
        <color indexed="63"/>
      </top>
      <bottom>
        <color indexed="63"/>
      </bottom>
    </border>
    <border>
      <left style="thick">
        <color indexed="44"/>
      </left>
      <right style="thick">
        <color indexed="44"/>
      </right>
      <top style="thick">
        <color indexed="44"/>
      </top>
      <bottom>
        <color indexed="63"/>
      </bottom>
    </border>
    <border>
      <left style="thick">
        <color indexed="44"/>
      </left>
      <right style="thick">
        <color indexed="44"/>
      </right>
      <top>
        <color indexed="63"/>
      </top>
      <bottom style="thick">
        <color indexed="44"/>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double"/>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60">
    <xf numFmtId="0" fontId="0" fillId="0" borderId="0" xfId="0" applyAlignment="1">
      <alignment/>
    </xf>
    <xf numFmtId="0" fontId="0" fillId="0" borderId="0" xfId="0" applyFont="1" applyBorder="1" applyAlignment="1">
      <alignment horizontal="right"/>
    </xf>
    <xf numFmtId="0" fontId="0" fillId="0" borderId="0" xfId="0" applyFont="1" applyBorder="1" applyAlignment="1">
      <alignment/>
    </xf>
    <xf numFmtId="0" fontId="1" fillId="8" borderId="0" xfId="0" applyFont="1" applyFill="1" applyAlignment="1">
      <alignment horizontal="centerContinuous"/>
    </xf>
    <xf numFmtId="0" fontId="0" fillId="8" borderId="0" xfId="0" applyFill="1" applyAlignment="1">
      <alignment horizontal="centerContinuous"/>
    </xf>
    <xf numFmtId="0" fontId="0" fillId="8" borderId="0" xfId="0" applyFill="1" applyAlignment="1">
      <alignment/>
    </xf>
    <xf numFmtId="0" fontId="0" fillId="8" borderId="10" xfId="0" applyFill="1" applyBorder="1" applyAlignment="1">
      <alignment/>
    </xf>
    <xf numFmtId="165" fontId="0" fillId="8" borderId="0" xfId="42" applyNumberFormat="1" applyFill="1" applyAlignment="1">
      <alignment/>
    </xf>
    <xf numFmtId="3" fontId="0" fillId="8" borderId="0" xfId="0" applyNumberFormat="1" applyFill="1" applyAlignment="1">
      <alignment/>
    </xf>
    <xf numFmtId="0" fontId="0" fillId="8" borderId="10" xfId="0" applyFill="1" applyBorder="1" applyAlignment="1">
      <alignment horizontal="centerContinuous"/>
    </xf>
    <xf numFmtId="0" fontId="0" fillId="8" borderId="0" xfId="0" applyFill="1" applyAlignment="1">
      <alignment horizontal="center"/>
    </xf>
    <xf numFmtId="167" fontId="0" fillId="8" borderId="0" xfId="44" applyNumberFormat="1" applyFill="1" applyAlignment="1">
      <alignment/>
    </xf>
    <xf numFmtId="0" fontId="0" fillId="8" borderId="0" xfId="0" applyFill="1" applyAlignment="1">
      <alignment/>
    </xf>
    <xf numFmtId="0" fontId="0" fillId="8" borderId="0" xfId="0" applyFill="1" applyBorder="1" applyAlignment="1">
      <alignment/>
    </xf>
    <xf numFmtId="0" fontId="0" fillId="8" borderId="0" xfId="0" applyFill="1" applyBorder="1" applyAlignment="1">
      <alignment horizontal="centerContinuous"/>
    </xf>
    <xf numFmtId="0" fontId="0" fillId="0" borderId="0" xfId="0" applyFont="1" applyAlignment="1">
      <alignment/>
    </xf>
    <xf numFmtId="0" fontId="0" fillId="8" borderId="0" xfId="0" applyFont="1" applyFill="1" applyAlignment="1">
      <alignment/>
    </xf>
    <xf numFmtId="0" fontId="0" fillId="24" borderId="0" xfId="0" applyFill="1" applyAlignment="1">
      <alignment/>
    </xf>
    <xf numFmtId="0" fontId="3" fillId="8" borderId="0" xfId="0" applyFont="1" applyFill="1" applyAlignment="1">
      <alignment horizontal="center"/>
    </xf>
    <xf numFmtId="0" fontId="1" fillId="8" borderId="0" xfId="0" applyFont="1" applyFill="1" applyAlignment="1">
      <alignment/>
    </xf>
    <xf numFmtId="0" fontId="0" fillId="8" borderId="0" xfId="0" applyFont="1" applyFill="1" applyAlignment="1">
      <alignment horizontal="center"/>
    </xf>
    <xf numFmtId="9" fontId="0" fillId="8" borderId="0" xfId="59" applyFont="1" applyFill="1" applyAlignment="1">
      <alignment/>
    </xf>
    <xf numFmtId="0" fontId="0" fillId="8" borderId="0" xfId="0" applyFont="1" applyFill="1" applyAlignment="1" quotePrefix="1">
      <alignment horizontal="right"/>
    </xf>
    <xf numFmtId="0" fontId="0" fillId="8" borderId="0" xfId="0" applyFont="1" applyFill="1" applyBorder="1" applyAlignment="1">
      <alignment/>
    </xf>
    <xf numFmtId="0" fontId="0" fillId="8" borderId="0" xfId="0" applyFont="1" applyFill="1" applyBorder="1" applyAlignment="1">
      <alignment horizontal="center"/>
    </xf>
    <xf numFmtId="0" fontId="0" fillId="8" borderId="11" xfId="0" applyFont="1" applyFill="1" applyBorder="1" applyAlignment="1">
      <alignment horizontal="center"/>
    </xf>
    <xf numFmtId="0" fontId="0" fillId="24" borderId="12" xfId="0" applyFill="1" applyBorder="1" applyAlignment="1">
      <alignment/>
    </xf>
    <xf numFmtId="0" fontId="0" fillId="24" borderId="13" xfId="0" applyFill="1" applyBorder="1" applyAlignment="1">
      <alignment/>
    </xf>
    <xf numFmtId="165" fontId="0" fillId="8" borderId="0" xfId="42" applyNumberFormat="1" applyFont="1" applyFill="1" applyBorder="1" applyAlignment="1">
      <alignment horizontal="center"/>
    </xf>
    <xf numFmtId="165" fontId="0" fillId="8" borderId="0" xfId="42" applyNumberFormat="1" applyFill="1" applyBorder="1" applyAlignment="1">
      <alignment/>
    </xf>
    <xf numFmtId="0" fontId="4" fillId="8" borderId="0" xfId="0" applyFont="1" applyFill="1" applyBorder="1" applyAlignment="1">
      <alignment/>
    </xf>
    <xf numFmtId="0" fontId="1" fillId="8" borderId="0" xfId="0" applyFont="1" applyFill="1" applyBorder="1" applyAlignment="1">
      <alignment/>
    </xf>
    <xf numFmtId="5" fontId="0" fillId="8" borderId="0" xfId="0" applyNumberFormat="1" applyFill="1" applyAlignment="1">
      <alignment/>
    </xf>
    <xf numFmtId="37" fontId="0" fillId="8" borderId="0" xfId="0" applyNumberFormat="1" applyFill="1" applyAlignment="1">
      <alignment/>
    </xf>
    <xf numFmtId="0" fontId="1" fillId="8" borderId="0" xfId="0" applyFont="1" applyFill="1" applyBorder="1" applyAlignment="1">
      <alignment horizontal="center"/>
    </xf>
    <xf numFmtId="0" fontId="1" fillId="8" borderId="10" xfId="0" applyFont="1" applyFill="1" applyBorder="1" applyAlignment="1">
      <alignment horizontal="center"/>
    </xf>
    <xf numFmtId="0" fontId="0" fillId="0" borderId="0" xfId="0" applyFill="1" applyAlignment="1">
      <alignment vertical="top" wrapText="1"/>
    </xf>
    <xf numFmtId="0" fontId="0" fillId="22" borderId="0" xfId="0" applyFill="1" applyAlignment="1" applyProtection="1">
      <alignment/>
      <protection locked="0"/>
    </xf>
    <xf numFmtId="165" fontId="0" fillId="22" borderId="13" xfId="42" applyNumberFormat="1" applyFill="1" applyBorder="1" applyAlignment="1" applyProtection="1">
      <alignment/>
      <protection locked="0"/>
    </xf>
    <xf numFmtId="167" fontId="0" fillId="22" borderId="0" xfId="44" applyNumberFormat="1" applyFill="1" applyAlignment="1" applyProtection="1">
      <alignment/>
      <protection locked="0"/>
    </xf>
    <xf numFmtId="165" fontId="0" fillId="22" borderId="14" xfId="42" applyNumberFormat="1" applyFill="1" applyBorder="1" applyAlignment="1" applyProtection="1">
      <alignment/>
      <protection locked="0"/>
    </xf>
    <xf numFmtId="49" fontId="0" fillId="22" borderId="15" xfId="42" applyNumberFormat="1" applyFont="1" applyFill="1" applyBorder="1" applyAlignment="1" applyProtection="1">
      <alignment horizontal="left" vertical="top" wrapText="1"/>
      <protection locked="0"/>
    </xf>
    <xf numFmtId="165" fontId="0" fillId="22" borderId="16" xfId="42" applyNumberFormat="1" applyFill="1" applyBorder="1" applyAlignment="1" applyProtection="1">
      <alignment/>
      <protection locked="0"/>
    </xf>
    <xf numFmtId="165" fontId="0" fillId="22" borderId="0" xfId="42" applyNumberFormat="1" applyFill="1" applyAlignment="1" applyProtection="1">
      <alignment/>
      <protection locked="0"/>
    </xf>
    <xf numFmtId="0" fontId="0" fillId="22" borderId="13" xfId="0" applyFill="1" applyBorder="1" applyAlignment="1" applyProtection="1">
      <alignment/>
      <protection locked="0"/>
    </xf>
    <xf numFmtId="0" fontId="0" fillId="22" borderId="12" xfId="0" applyFill="1" applyBorder="1" applyAlignment="1" applyProtection="1">
      <alignment/>
      <protection locked="0"/>
    </xf>
    <xf numFmtId="165" fontId="0" fillId="22" borderId="17" xfId="42" applyNumberFormat="1" applyFill="1" applyBorder="1" applyAlignment="1" applyProtection="1">
      <alignment/>
      <protection locked="0"/>
    </xf>
    <xf numFmtId="165" fontId="0" fillId="22" borderId="12" xfId="42" applyNumberFormat="1" applyFill="1" applyBorder="1" applyAlignment="1" applyProtection="1">
      <alignment/>
      <protection locked="0"/>
    </xf>
    <xf numFmtId="165" fontId="0" fillId="22" borderId="14" xfId="42" applyNumberFormat="1" applyFont="1" applyFill="1" applyBorder="1" applyAlignment="1" applyProtection="1">
      <alignment/>
      <protection locked="0"/>
    </xf>
    <xf numFmtId="0" fontId="1" fillId="8" borderId="0" xfId="0" applyFont="1" applyFill="1" applyAlignment="1">
      <alignment horizontal="center"/>
    </xf>
    <xf numFmtId="0" fontId="1" fillId="8" borderId="10" xfId="0" applyFont="1" applyFill="1" applyBorder="1" applyAlignment="1">
      <alignment horizontal="centerContinuous"/>
    </xf>
    <xf numFmtId="0" fontId="1" fillId="8" borderId="10" xfId="0" applyFont="1" applyFill="1" applyBorder="1" applyAlignment="1">
      <alignment/>
    </xf>
    <xf numFmtId="0" fontId="1" fillId="8" borderId="10" xfId="0" applyFont="1" applyFill="1" applyBorder="1" applyAlignment="1">
      <alignment/>
    </xf>
    <xf numFmtId="0" fontId="0" fillId="0" borderId="0" xfId="0" applyAlignment="1">
      <alignment/>
    </xf>
    <xf numFmtId="41" fontId="0" fillId="22" borderId="13" xfId="42" applyNumberFormat="1" applyFont="1" applyFill="1" applyBorder="1" applyAlignment="1" applyProtection="1">
      <alignment/>
      <protection locked="0"/>
    </xf>
    <xf numFmtId="41" fontId="0" fillId="22" borderId="0" xfId="42" applyNumberFormat="1" applyFont="1" applyFill="1" applyAlignment="1" applyProtection="1">
      <alignment/>
      <protection locked="0"/>
    </xf>
    <xf numFmtId="42" fontId="0" fillId="22" borderId="0" xfId="44" applyNumberFormat="1" applyFont="1" applyFill="1" applyAlignment="1" applyProtection="1">
      <alignment/>
      <protection locked="0"/>
    </xf>
    <xf numFmtId="41" fontId="0" fillId="22" borderId="13" xfId="42" applyNumberFormat="1" applyFill="1" applyBorder="1" applyAlignment="1" applyProtection="1">
      <alignment/>
      <protection locked="0"/>
    </xf>
    <xf numFmtId="41" fontId="0" fillId="22" borderId="14" xfId="42" applyNumberFormat="1" applyFill="1" applyBorder="1" applyAlignment="1" applyProtection="1">
      <alignment/>
      <protection locked="0"/>
    </xf>
    <xf numFmtId="41" fontId="0" fillId="22" borderId="18" xfId="0" applyNumberFormat="1" applyFill="1" applyBorder="1" applyAlignment="1" applyProtection="1">
      <alignment/>
      <protection locked="0"/>
    </xf>
    <xf numFmtId="41" fontId="0" fillId="22" borderId="10" xfId="42" applyNumberFormat="1" applyFill="1" applyBorder="1" applyAlignment="1" applyProtection="1">
      <alignment/>
      <protection locked="0"/>
    </xf>
    <xf numFmtId="41" fontId="0" fillId="22" borderId="19" xfId="42" applyNumberFormat="1" applyFill="1" applyBorder="1" applyAlignment="1" applyProtection="1">
      <alignment/>
      <protection locked="0"/>
    </xf>
    <xf numFmtId="41" fontId="0" fillId="22" borderId="20" xfId="42" applyNumberFormat="1" applyFill="1" applyBorder="1" applyAlignment="1" applyProtection="1">
      <alignment/>
      <protection locked="0"/>
    </xf>
    <xf numFmtId="42" fontId="0" fillId="22" borderId="0" xfId="44" applyNumberFormat="1" applyFill="1" applyAlignment="1" applyProtection="1">
      <alignment/>
      <protection locked="0"/>
    </xf>
    <xf numFmtId="42" fontId="0" fillId="22" borderId="21" xfId="44" applyNumberFormat="1" applyFill="1" applyBorder="1" applyAlignment="1" applyProtection="1">
      <alignment/>
      <protection locked="0"/>
    </xf>
    <xf numFmtId="42" fontId="0" fillId="22" borderId="22" xfId="44" applyNumberFormat="1" applyFill="1" applyBorder="1" applyAlignment="1" applyProtection="1">
      <alignment/>
      <protection locked="0"/>
    </xf>
    <xf numFmtId="42" fontId="0" fillId="22" borderId="23" xfId="44" applyNumberFormat="1" applyFill="1" applyBorder="1" applyAlignment="1" applyProtection="1">
      <alignment/>
      <protection locked="0"/>
    </xf>
    <xf numFmtId="42" fontId="0" fillId="22" borderId="24" xfId="44" applyNumberFormat="1" applyFill="1" applyBorder="1" applyAlignment="1" applyProtection="1">
      <alignment/>
      <protection locked="0"/>
    </xf>
    <xf numFmtId="42" fontId="0" fillId="22" borderId="25" xfId="44" applyNumberFormat="1" applyFill="1" applyBorder="1" applyAlignment="1" applyProtection="1">
      <alignment/>
      <protection locked="0"/>
    </xf>
    <xf numFmtId="165" fontId="0" fillId="22" borderId="11" xfId="0" applyNumberFormat="1" applyFill="1" applyBorder="1" applyAlignment="1" applyProtection="1">
      <alignment/>
      <protection locked="0"/>
    </xf>
    <xf numFmtId="165" fontId="0" fillId="22" borderId="26" xfId="42" applyNumberFormat="1" applyFill="1" applyBorder="1" applyAlignment="1" applyProtection="1">
      <alignment/>
      <protection locked="0"/>
    </xf>
    <xf numFmtId="0" fontId="10" fillId="8" borderId="0" xfId="0" applyFont="1" applyFill="1" applyAlignment="1" applyProtection="1">
      <alignment horizontal="center"/>
      <protection/>
    </xf>
    <xf numFmtId="16" fontId="1" fillId="8" borderId="0" xfId="0" applyNumberFormat="1" applyFont="1" applyFill="1" applyAlignment="1" quotePrefix="1">
      <alignment horizontal="center"/>
    </xf>
    <xf numFmtId="0" fontId="1" fillId="8" borderId="0" xfId="0" applyFont="1" applyFill="1" applyAlignment="1" quotePrefix="1">
      <alignment horizontal="center"/>
    </xf>
    <xf numFmtId="41" fontId="0" fillId="8" borderId="0" xfId="44" applyNumberFormat="1" applyFill="1" applyAlignment="1">
      <alignment/>
    </xf>
    <xf numFmtId="41" fontId="0" fillId="8" borderId="0" xfId="42" applyNumberFormat="1" applyFill="1" applyAlignment="1">
      <alignment/>
    </xf>
    <xf numFmtId="41" fontId="0" fillId="8" borderId="10" xfId="42" applyNumberFormat="1" applyFill="1" applyBorder="1" applyAlignment="1">
      <alignment/>
    </xf>
    <xf numFmtId="41" fontId="0" fillId="8" borderId="23" xfId="44" applyNumberFormat="1" applyFill="1" applyBorder="1" applyAlignment="1">
      <alignment/>
    </xf>
    <xf numFmtId="0" fontId="4" fillId="0" borderId="0" xfId="0" applyFont="1" applyAlignment="1">
      <alignment/>
    </xf>
    <xf numFmtId="0" fontId="0" fillId="0" borderId="0" xfId="0"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1" fillId="0" borderId="0" xfId="0" applyFont="1" applyBorder="1" applyAlignment="1" applyProtection="1" quotePrefix="1">
      <alignment horizontal="left"/>
      <protection/>
    </xf>
    <xf numFmtId="0" fontId="0" fillId="0" borderId="0" xfId="0" applyFont="1" applyAlignment="1" applyProtection="1">
      <alignment/>
      <protection/>
    </xf>
    <xf numFmtId="0" fontId="1" fillId="8" borderId="0" xfId="0" applyFont="1" applyFill="1" applyAlignment="1" applyProtection="1">
      <alignment horizontal="center"/>
      <protection/>
    </xf>
    <xf numFmtId="0" fontId="0" fillId="8" borderId="0" xfId="0" applyFont="1" applyFill="1" applyAlignment="1" applyProtection="1">
      <alignment/>
      <protection/>
    </xf>
    <xf numFmtId="0" fontId="0" fillId="8" borderId="0" xfId="0" applyFill="1" applyAlignment="1" applyProtection="1">
      <alignment/>
      <protection/>
    </xf>
    <xf numFmtId="0" fontId="1" fillId="8" borderId="0" xfId="0" applyFont="1" applyFill="1" applyAlignment="1" applyProtection="1">
      <alignment/>
      <protection/>
    </xf>
    <xf numFmtId="0" fontId="3" fillId="8" borderId="0" xfId="0" applyFont="1" applyFill="1" applyAlignment="1" applyProtection="1">
      <alignment horizontal="center"/>
      <protection/>
    </xf>
    <xf numFmtId="0" fontId="1" fillId="8" borderId="10" xfId="0" applyFont="1" applyFill="1" applyBorder="1" applyAlignment="1" applyProtection="1">
      <alignment horizontal="center"/>
      <protection/>
    </xf>
    <xf numFmtId="0" fontId="0" fillId="8" borderId="27" xfId="0" applyFill="1" applyBorder="1" applyAlignment="1" applyProtection="1">
      <alignment horizontal="center"/>
      <protection/>
    </xf>
    <xf numFmtId="0" fontId="0" fillId="8" borderId="28" xfId="0" applyFill="1" applyBorder="1" applyAlignment="1" applyProtection="1">
      <alignment horizontal="center"/>
      <protection/>
    </xf>
    <xf numFmtId="0" fontId="0" fillId="8" borderId="29" xfId="0" applyFill="1" applyBorder="1" applyAlignment="1" applyProtection="1">
      <alignment horizontal="center"/>
      <protection/>
    </xf>
    <xf numFmtId="0" fontId="0" fillId="8" borderId="29" xfId="0" applyFill="1" applyBorder="1" applyAlignment="1" applyProtection="1">
      <alignment/>
      <protection/>
    </xf>
    <xf numFmtId="0" fontId="10" fillId="8" borderId="0" xfId="0" applyFont="1" applyFill="1" applyBorder="1" applyAlignment="1" applyProtection="1">
      <alignment horizontal="center"/>
      <protection/>
    </xf>
    <xf numFmtId="0" fontId="3" fillId="8" borderId="0" xfId="0" applyFont="1" applyFill="1" applyBorder="1" applyAlignment="1" applyProtection="1">
      <alignment horizontal="center"/>
      <protection/>
    </xf>
    <xf numFmtId="41" fontId="0" fillId="22" borderId="12" xfId="42" applyNumberFormat="1" applyFill="1" applyBorder="1" applyAlignment="1" applyProtection="1">
      <alignment/>
      <protection locked="0"/>
    </xf>
    <xf numFmtId="41" fontId="0" fillId="22" borderId="30" xfId="44" applyNumberFormat="1" applyFill="1" applyBorder="1" applyAlignment="1" applyProtection="1">
      <alignment/>
      <protection locked="0"/>
    </xf>
    <xf numFmtId="42" fontId="0" fillId="22" borderId="15" xfId="42" applyNumberFormat="1" applyFill="1" applyBorder="1" applyAlignment="1" applyProtection="1">
      <alignment/>
      <protection locked="0"/>
    </xf>
    <xf numFmtId="42" fontId="0" fillId="22" borderId="31" xfId="0" applyNumberFormat="1" applyFill="1" applyBorder="1" applyAlignment="1" applyProtection="1">
      <alignment/>
      <protection locked="0"/>
    </xf>
    <xf numFmtId="44" fontId="0" fillId="22" borderId="0" xfId="0" applyNumberFormat="1" applyFill="1" applyBorder="1" applyAlignment="1" applyProtection="1">
      <alignment/>
      <protection locked="0"/>
    </xf>
    <xf numFmtId="49" fontId="0" fillId="22" borderId="30" xfId="42" applyNumberFormat="1" applyFont="1" applyFill="1" applyBorder="1" applyAlignment="1" applyProtection="1">
      <alignment horizontal="left" vertical="top" wrapText="1"/>
      <protection locked="0"/>
    </xf>
    <xf numFmtId="41" fontId="0" fillId="22" borderId="30" xfId="42" applyNumberFormat="1" applyFill="1" applyBorder="1" applyAlignment="1" applyProtection="1">
      <alignment/>
      <protection locked="0"/>
    </xf>
    <xf numFmtId="41" fontId="0" fillId="22" borderId="0" xfId="42" applyNumberFormat="1" applyFill="1" applyBorder="1" applyAlignment="1" applyProtection="1">
      <alignment/>
      <protection locked="0"/>
    </xf>
    <xf numFmtId="0" fontId="0" fillId="8" borderId="0" xfId="0" applyFill="1" applyAlignment="1" applyProtection="1">
      <alignment horizontal="centerContinuous"/>
      <protection/>
    </xf>
    <xf numFmtId="0" fontId="1" fillId="8" borderId="0" xfId="0" applyFont="1" applyFill="1" applyBorder="1" applyAlignment="1" applyProtection="1">
      <alignment/>
      <protection/>
    </xf>
    <xf numFmtId="0" fontId="0" fillId="8" borderId="0" xfId="0" applyFill="1" applyBorder="1" applyAlignment="1" applyProtection="1">
      <alignment horizontal="centerContinuous"/>
      <protection/>
    </xf>
    <xf numFmtId="0" fontId="0" fillId="8" borderId="0" xfId="0" applyFill="1" applyBorder="1" applyAlignment="1" applyProtection="1">
      <alignment/>
      <protection/>
    </xf>
    <xf numFmtId="0" fontId="1" fillId="8" borderId="0" xfId="0" applyFont="1" applyFill="1" applyBorder="1" applyAlignment="1" applyProtection="1">
      <alignment horizontal="center"/>
      <protection/>
    </xf>
    <xf numFmtId="167" fontId="1" fillId="8" borderId="10" xfId="44" applyNumberFormat="1" applyFont="1" applyFill="1" applyBorder="1" applyAlignment="1" applyProtection="1">
      <alignment horizontal="center"/>
      <protection/>
    </xf>
    <xf numFmtId="0" fontId="0" fillId="8" borderId="0" xfId="0" applyFill="1" applyBorder="1" applyAlignment="1" applyProtection="1">
      <alignment horizontal="center"/>
      <protection/>
    </xf>
    <xf numFmtId="165" fontId="0" fillId="8" borderId="0" xfId="42" applyNumberFormat="1" applyFont="1" applyFill="1" applyBorder="1" applyAlignment="1" applyProtection="1" quotePrefix="1">
      <alignment/>
      <protection/>
    </xf>
    <xf numFmtId="165" fontId="0" fillId="8" borderId="0" xfId="42" applyNumberFormat="1" applyFill="1" applyBorder="1" applyAlignment="1" applyProtection="1">
      <alignment/>
      <protection/>
    </xf>
    <xf numFmtId="49" fontId="0" fillId="8" borderId="15" xfId="42" applyNumberFormat="1" applyFont="1" applyFill="1" applyBorder="1" applyAlignment="1" applyProtection="1">
      <alignment horizontal="left" vertical="top" wrapText="1"/>
      <protection/>
    </xf>
    <xf numFmtId="3" fontId="0" fillId="8" borderId="0" xfId="0" applyNumberFormat="1" applyFill="1" applyBorder="1" applyAlignment="1" applyProtection="1">
      <alignment/>
      <protection/>
    </xf>
    <xf numFmtId="0" fontId="0" fillId="8" borderId="0" xfId="0" applyFill="1" applyBorder="1" applyAlignment="1" applyProtection="1">
      <alignment/>
      <protection/>
    </xf>
    <xf numFmtId="0" fontId="0" fillId="8" borderId="0" xfId="0" applyFont="1" applyFill="1" applyBorder="1" applyAlignment="1" applyProtection="1">
      <alignment/>
      <protection/>
    </xf>
    <xf numFmtId="165" fontId="0" fillId="8" borderId="0" xfId="42" applyNumberFormat="1" applyFont="1" applyFill="1" applyBorder="1" applyAlignment="1" applyProtection="1">
      <alignment/>
      <protection/>
    </xf>
    <xf numFmtId="0" fontId="0" fillId="0" borderId="0" xfId="0" applyFill="1" applyBorder="1" applyAlignment="1" applyProtection="1">
      <alignment/>
      <protection/>
    </xf>
    <xf numFmtId="165" fontId="0" fillId="0" borderId="0" xfId="42" applyNumberFormat="1" applyFill="1" applyBorder="1" applyAlignment="1" applyProtection="1">
      <alignment/>
      <protection/>
    </xf>
    <xf numFmtId="41" fontId="0" fillId="8" borderId="0" xfId="42" applyNumberFormat="1" applyFont="1" applyFill="1" applyAlignment="1">
      <alignment/>
    </xf>
    <xf numFmtId="42" fontId="0" fillId="8" borderId="0" xfId="44" applyNumberFormat="1" applyFont="1" applyFill="1" applyAlignment="1">
      <alignment horizontal="center"/>
    </xf>
    <xf numFmtId="42" fontId="0" fillId="8" borderId="0" xfId="44" applyNumberFormat="1" applyFont="1" applyFill="1" applyAlignment="1">
      <alignment/>
    </xf>
    <xf numFmtId="41" fontId="0" fillId="8" borderId="0" xfId="0" applyNumberFormat="1" applyFont="1" applyFill="1" applyAlignment="1">
      <alignment/>
    </xf>
    <xf numFmtId="0" fontId="1" fillId="8" borderId="11" xfId="0" applyFont="1" applyFill="1" applyBorder="1" applyAlignment="1">
      <alignment horizontal="center"/>
    </xf>
    <xf numFmtId="0" fontId="1" fillId="8" borderId="0" xfId="0" applyFont="1" applyFill="1" applyAlignment="1">
      <alignment horizontal="left"/>
    </xf>
    <xf numFmtId="0" fontId="0" fillId="8" borderId="0" xfId="0" applyFont="1" applyFill="1" applyAlignment="1">
      <alignment horizontal="left"/>
    </xf>
    <xf numFmtId="0" fontId="29" fillId="22" borderId="0" xfId="0" applyFont="1" applyFill="1" applyAlignment="1">
      <alignment horizontal="center"/>
    </xf>
    <xf numFmtId="0" fontId="0" fillId="22" borderId="0" xfId="0" applyFont="1" applyFill="1" applyAlignment="1">
      <alignment/>
    </xf>
    <xf numFmtId="49" fontId="1" fillId="22" borderId="0" xfId="0" applyNumberFormat="1" applyFont="1" applyFill="1" applyAlignment="1">
      <alignment horizontal="right" vertical="top" indent="1"/>
    </xf>
    <xf numFmtId="0" fontId="0" fillId="22" borderId="0" xfId="0" applyFont="1" applyFill="1" applyAlignment="1">
      <alignment horizontal="left" vertical="top" wrapText="1"/>
    </xf>
    <xf numFmtId="0" fontId="0" fillId="22" borderId="0" xfId="0" applyFont="1" applyFill="1" applyAlignment="1">
      <alignment vertical="top" wrapText="1"/>
    </xf>
    <xf numFmtId="0" fontId="0" fillId="22" borderId="0" xfId="0" applyFont="1" applyFill="1" applyAlignment="1">
      <alignment horizontal="justify" wrapText="1"/>
    </xf>
    <xf numFmtId="49" fontId="0" fillId="22" borderId="0" xfId="0" applyNumberFormat="1" applyFont="1" applyFill="1" applyAlignment="1">
      <alignment horizontal="left" indent="1"/>
    </xf>
    <xf numFmtId="0" fontId="30" fillId="8" borderId="0" xfId="0" applyFont="1" applyFill="1" applyAlignment="1">
      <alignment horizontal="left"/>
    </xf>
    <xf numFmtId="0" fontId="28" fillId="8" borderId="32" xfId="0" applyFont="1" applyFill="1" applyBorder="1" applyAlignment="1">
      <alignment horizontal="center"/>
    </xf>
    <xf numFmtId="0" fontId="1" fillId="8" borderId="0" xfId="0" applyFont="1" applyFill="1" applyAlignment="1">
      <alignment horizontal="left" vertical="top" wrapText="1"/>
    </xf>
    <xf numFmtId="0" fontId="1" fillId="8" borderId="0" xfId="0" applyFont="1" applyFill="1" applyAlignment="1">
      <alignment horizontal="left"/>
    </xf>
    <xf numFmtId="0" fontId="31" fillId="8" borderId="0" xfId="0" applyFont="1" applyFill="1" applyAlignment="1">
      <alignment horizontal="left"/>
    </xf>
    <xf numFmtId="0" fontId="0" fillId="8" borderId="0" xfId="0" applyFont="1" applyFill="1" applyAlignment="1">
      <alignment horizontal="left" indent="1"/>
    </xf>
    <xf numFmtId="0" fontId="0" fillId="8" borderId="0" xfId="0" applyFont="1" applyFill="1" applyAlignment="1">
      <alignment horizontal="left" wrapText="1" indent="1"/>
    </xf>
    <xf numFmtId="41" fontId="0" fillId="8" borderId="0" xfId="0" applyNumberFormat="1" applyFont="1" applyFill="1" applyBorder="1" applyAlignment="1">
      <alignment horizontal="left" wrapText="1"/>
    </xf>
    <xf numFmtId="0" fontId="1" fillId="8" borderId="0" xfId="0" applyFont="1" applyFill="1" applyAlignment="1">
      <alignment horizontal="center" wrapText="1"/>
    </xf>
    <xf numFmtId="0" fontId="0" fillId="8" borderId="0" xfId="0" applyFont="1" applyFill="1" applyAlignment="1">
      <alignment horizontal="left" vertical="justify" wrapText="1" indent="1"/>
    </xf>
    <xf numFmtId="0" fontId="30" fillId="8" borderId="0" xfId="0" applyFont="1" applyFill="1" applyAlignment="1">
      <alignment/>
    </xf>
    <xf numFmtId="0" fontId="8" fillId="8" borderId="0" xfId="53" applyFill="1" applyAlignment="1" applyProtection="1">
      <alignment/>
      <protection locked="0"/>
    </xf>
    <xf numFmtId="0" fontId="8" fillId="22" borderId="33" xfId="53" applyFont="1" applyFill="1" applyBorder="1" applyAlignment="1" applyProtection="1">
      <alignment horizontal="center"/>
      <protection locked="0"/>
    </xf>
    <xf numFmtId="0" fontId="8" fillId="22" borderId="34" xfId="53" applyFill="1" applyBorder="1" applyAlignment="1" applyProtection="1">
      <alignment horizontal="center"/>
      <protection locked="0"/>
    </xf>
    <xf numFmtId="0" fontId="1" fillId="8" borderId="10" xfId="0" applyFont="1" applyFill="1" applyBorder="1" applyAlignment="1">
      <alignment horizontal="left" vertical="top" wrapText="1"/>
    </xf>
    <xf numFmtId="0" fontId="0" fillId="8" borderId="10" xfId="0" applyFont="1" applyFill="1" applyBorder="1" applyAlignment="1">
      <alignment horizontal="right" vertical="top" wrapText="1"/>
    </xf>
    <xf numFmtId="0" fontId="0" fillId="8" borderId="0" xfId="0" applyFont="1" applyFill="1" applyBorder="1" applyAlignment="1">
      <alignment horizontal="left" vertical="top" wrapText="1"/>
    </xf>
    <xf numFmtId="43" fontId="0" fillId="8" borderId="0" xfId="0" applyNumberFormat="1" applyFont="1" applyFill="1" applyBorder="1" applyAlignment="1">
      <alignment horizontal="right" vertical="top" wrapText="1"/>
    </xf>
    <xf numFmtId="0" fontId="1" fillId="8" borderId="10" xfId="0" applyFont="1" applyFill="1" applyBorder="1" applyAlignment="1">
      <alignment vertical="top" wrapText="1"/>
    </xf>
    <xf numFmtId="0" fontId="0" fillId="8" borderId="0" xfId="0" applyFont="1" applyFill="1" applyBorder="1" applyAlignment="1">
      <alignment vertical="top" wrapText="1"/>
    </xf>
    <xf numFmtId="0" fontId="0" fillId="8" borderId="0" xfId="0" applyFont="1" applyFill="1" applyBorder="1" applyAlignment="1">
      <alignment horizontal="right" vertical="top" wrapText="1"/>
    </xf>
    <xf numFmtId="179" fontId="0" fillId="8" borderId="0" xfId="0" applyNumberFormat="1" applyFont="1" applyFill="1" applyBorder="1" applyAlignment="1">
      <alignment horizontal="right" vertical="top" wrapText="1"/>
    </xf>
    <xf numFmtId="10" fontId="0" fillId="8" borderId="0" xfId="0" applyNumberFormat="1" applyFont="1" applyFill="1" applyBorder="1" applyAlignment="1">
      <alignment horizontal="right" vertical="top" wrapText="1"/>
    </xf>
    <xf numFmtId="0" fontId="31" fillId="8" borderId="0" xfId="0" applyFont="1" applyFill="1" applyAlignment="1">
      <alignment/>
    </xf>
    <xf numFmtId="16" fontId="1" fillId="8" borderId="0" xfId="0" applyNumberFormat="1" applyFont="1" applyFill="1" applyAlignment="1">
      <alignment horizontal="center"/>
    </xf>
    <xf numFmtId="0" fontId="1" fillId="8" borderId="35" xfId="0" applyFont="1" applyFill="1" applyBorder="1" applyAlignment="1">
      <alignment horizontal="center"/>
    </xf>
    <xf numFmtId="0" fontId="0" fillId="8" borderId="0" xfId="0" applyFont="1" applyFill="1" applyAlignment="1">
      <alignment horizontal="left" vertical="top" wrapText="1"/>
    </xf>
    <xf numFmtId="0" fontId="0" fillId="8" borderId="0" xfId="0" applyFont="1" applyFill="1" applyAlignment="1">
      <alignment wrapText="1"/>
    </xf>
    <xf numFmtId="42" fontId="0" fillId="8" borderId="0" xfId="0" applyNumberFormat="1" applyFont="1" applyFill="1" applyAlignment="1">
      <alignment wrapText="1"/>
    </xf>
    <xf numFmtId="41" fontId="0" fillId="8" borderId="0" xfId="0" applyNumberFormat="1" applyFont="1" applyFill="1" applyAlignment="1">
      <alignment wrapText="1"/>
    </xf>
    <xf numFmtId="41" fontId="0" fillId="8" borderId="36" xfId="0" applyNumberFormat="1" applyFont="1" applyFill="1" applyBorder="1" applyAlignment="1">
      <alignment wrapText="1"/>
    </xf>
    <xf numFmtId="0" fontId="0" fillId="8" borderId="0" xfId="0" applyFont="1" applyFill="1" applyAlignment="1">
      <alignment horizontal="left" wrapText="1"/>
    </xf>
    <xf numFmtId="41" fontId="0" fillId="8" borderId="0" xfId="0" applyNumberFormat="1" applyFont="1" applyFill="1" applyAlignment="1">
      <alignment/>
    </xf>
    <xf numFmtId="0" fontId="0" fillId="8" borderId="0" xfId="0" applyFont="1" applyFill="1" applyAlignment="1">
      <alignment horizontal="left" vertical="top"/>
    </xf>
    <xf numFmtId="0" fontId="0" fillId="8" borderId="0" xfId="0" applyFont="1" applyFill="1" applyAlignment="1">
      <alignment horizontal="left" wrapText="1"/>
    </xf>
    <xf numFmtId="41" fontId="0" fillId="8" borderId="10" xfId="0" applyNumberFormat="1" applyFont="1" applyFill="1" applyBorder="1" applyAlignment="1">
      <alignment wrapText="1"/>
    </xf>
    <xf numFmtId="42" fontId="0" fillId="8" borderId="23" xfId="0" applyNumberFormat="1" applyFont="1" applyFill="1" applyBorder="1" applyAlignment="1">
      <alignment wrapText="1"/>
    </xf>
    <xf numFmtId="0" fontId="0" fillId="8" borderId="0" xfId="0" applyFont="1" applyFill="1" applyAlignment="1">
      <alignment/>
    </xf>
    <xf numFmtId="41" fontId="0" fillId="8" borderId="10" xfId="0" applyNumberFormat="1" applyFont="1" applyFill="1" applyBorder="1" applyAlignment="1">
      <alignment/>
    </xf>
    <xf numFmtId="41" fontId="0" fillId="8" borderId="36" xfId="0" applyNumberFormat="1" applyFont="1" applyFill="1" applyBorder="1" applyAlignment="1">
      <alignment/>
    </xf>
    <xf numFmtId="0" fontId="0" fillId="8" borderId="0" xfId="0" applyFont="1" applyFill="1" applyAlignment="1">
      <alignment horizontal="left" vertical="top" wrapText="1" indent="1"/>
    </xf>
    <xf numFmtId="0" fontId="0" fillId="8" borderId="0" xfId="0" applyFont="1" applyFill="1" applyAlignment="1">
      <alignment horizontal="left" vertical="top" indent="1"/>
    </xf>
    <xf numFmtId="0" fontId="0" fillId="8" borderId="0" xfId="0" applyFont="1" applyFill="1" applyAlignment="1">
      <alignment horizontal="left" wrapText="1" indent="2"/>
    </xf>
    <xf numFmtId="44" fontId="0" fillId="8" borderId="0" xfId="0" applyNumberFormat="1" applyFont="1" applyFill="1" applyAlignment="1">
      <alignment horizontal="right" wrapText="1"/>
    </xf>
    <xf numFmtId="3" fontId="0" fillId="8" borderId="0" xfId="0" applyNumberFormat="1" applyFont="1" applyFill="1" applyAlignment="1">
      <alignment horizontal="right" wrapText="1"/>
    </xf>
    <xf numFmtId="41" fontId="0" fillId="8" borderId="0" xfId="0" applyNumberFormat="1" applyFont="1" applyFill="1" applyBorder="1" applyAlignment="1">
      <alignment wrapText="1"/>
    </xf>
    <xf numFmtId="41" fontId="0" fillId="8" borderId="0" xfId="0" applyNumberFormat="1" applyFont="1" applyFill="1" applyBorder="1" applyAlignment="1">
      <alignment/>
    </xf>
    <xf numFmtId="0" fontId="1" fillId="8" borderId="35" xfId="0" applyFont="1" applyFill="1" applyBorder="1" applyAlignment="1" quotePrefix="1">
      <alignment horizontal="center"/>
    </xf>
    <xf numFmtId="41" fontId="1" fillId="8" borderId="37" xfId="0" applyNumberFormat="1" applyFont="1" applyFill="1" applyBorder="1" applyAlignment="1">
      <alignment wrapText="1"/>
    </xf>
    <xf numFmtId="42" fontId="1" fillId="8" borderId="37" xfId="0" applyNumberFormat="1" applyFont="1" applyFill="1" applyBorder="1" applyAlignment="1">
      <alignment wrapText="1"/>
    </xf>
    <xf numFmtId="41" fontId="1" fillId="8" borderId="36" xfId="0" applyNumberFormat="1" applyFont="1" applyFill="1" applyBorder="1" applyAlignment="1">
      <alignment wrapText="1"/>
    </xf>
    <xf numFmtId="41" fontId="1" fillId="8" borderId="10" xfId="0" applyNumberFormat="1" applyFont="1" applyFill="1" applyBorder="1" applyAlignment="1">
      <alignment wrapText="1"/>
    </xf>
    <xf numFmtId="42" fontId="1" fillId="8" borderId="23" xfId="0" applyNumberFormat="1" applyFont="1" applyFill="1" applyBorder="1" applyAlignment="1">
      <alignment vertical="center" wrapText="1"/>
    </xf>
    <xf numFmtId="0" fontId="0" fillId="8" borderId="0" xfId="0" applyFont="1" applyFill="1" applyAlignment="1">
      <alignment vertical="top"/>
    </xf>
    <xf numFmtId="0" fontId="0" fillId="0" borderId="0" xfId="0" applyAlignment="1">
      <alignment vertical="top" wrapText="1"/>
    </xf>
    <xf numFmtId="0" fontId="31" fillId="8" borderId="0" xfId="0" applyFont="1" applyFill="1" applyAlignment="1">
      <alignment horizontal="left" vertical="center"/>
    </xf>
    <xf numFmtId="0" fontId="0" fillId="8" borderId="0" xfId="0" applyFont="1" applyFill="1" applyAlignment="1">
      <alignment horizontal="left" vertical="center"/>
    </xf>
    <xf numFmtId="0" fontId="1" fillId="8" borderId="0" xfId="0" applyFont="1" applyFill="1" applyAlignment="1">
      <alignment horizontal="left" vertical="center"/>
    </xf>
    <xf numFmtId="41" fontId="1" fillId="8" borderId="0" xfId="0" applyNumberFormat="1" applyFont="1" applyFill="1" applyAlignment="1">
      <alignment wrapText="1"/>
    </xf>
    <xf numFmtId="42" fontId="0" fillId="8" borderId="23" xfId="0" applyNumberFormat="1" applyFont="1" applyFill="1" applyBorder="1" applyAlignment="1">
      <alignment horizontal="right" wrapText="1"/>
    </xf>
    <xf numFmtId="0" fontId="32" fillId="8" borderId="10" xfId="0" applyFont="1" applyFill="1" applyBorder="1" applyAlignment="1">
      <alignment/>
    </xf>
    <xf numFmtId="0" fontId="0" fillId="8" borderId="10" xfId="0" applyFont="1" applyFill="1" applyBorder="1" applyAlignment="1">
      <alignment horizontal="center"/>
    </xf>
    <xf numFmtId="0" fontId="1" fillId="8" borderId="0" xfId="0" applyFont="1" applyFill="1" applyAlignment="1">
      <alignment horizontal="center" vertical="top" wrapText="1"/>
    </xf>
    <xf numFmtId="42" fontId="0" fillId="8" borderId="0" xfId="0" applyNumberFormat="1" applyFont="1" applyFill="1" applyAlignment="1">
      <alignment vertical="justify"/>
    </xf>
    <xf numFmtId="0" fontId="0" fillId="8" borderId="0" xfId="0" applyFont="1" applyFill="1" applyAlignment="1">
      <alignment horizontal="left" wrapText="1" indent="1"/>
    </xf>
    <xf numFmtId="0" fontId="0" fillId="8" borderId="0" xfId="0" applyFont="1" applyFill="1" applyAlignment="1">
      <alignment horizontal="left" indent="2"/>
    </xf>
    <xf numFmtId="0" fontId="0" fillId="8" borderId="0" xfId="0" applyFont="1" applyFill="1" applyAlignment="1">
      <alignment horizontal="left" indent="1"/>
    </xf>
    <xf numFmtId="42" fontId="0" fillId="8" borderId="38" xfId="0" applyNumberFormat="1" applyFont="1" applyFill="1" applyBorder="1" applyAlignment="1">
      <alignment/>
    </xf>
    <xf numFmtId="0" fontId="0" fillId="8" borderId="0" xfId="0" applyFont="1" applyFill="1" applyAlignment="1">
      <alignment horizontal="right"/>
    </xf>
    <xf numFmtId="42" fontId="0" fillId="8" borderId="23" xfId="0" applyNumberFormat="1" applyFont="1" applyFill="1" applyBorder="1" applyAlignment="1">
      <alignment/>
    </xf>
    <xf numFmtId="0" fontId="0" fillId="8" borderId="10" xfId="0" applyFont="1" applyFill="1" applyBorder="1" applyAlignment="1">
      <alignment/>
    </xf>
    <xf numFmtId="42" fontId="0" fillId="8" borderId="0" xfId="0" applyNumberFormat="1" applyFont="1" applyFill="1" applyAlignment="1">
      <alignment/>
    </xf>
    <xf numFmtId="0" fontId="0" fillId="8" borderId="0" xfId="0" applyFont="1" applyFill="1" applyAlignment="1">
      <alignment horizontal="left" wrapText="1" indent="3"/>
    </xf>
    <xf numFmtId="44" fontId="0" fillId="8" borderId="38" xfId="0" applyNumberFormat="1" applyFont="1" applyFill="1" applyBorder="1" applyAlignment="1">
      <alignment/>
    </xf>
    <xf numFmtId="41" fontId="0" fillId="8" borderId="38" xfId="0" applyNumberFormat="1" applyFont="1" applyFill="1" applyBorder="1" applyAlignment="1">
      <alignment/>
    </xf>
    <xf numFmtId="0" fontId="31" fillId="8" borderId="10" xfId="0" applyFont="1" applyFill="1" applyBorder="1" applyAlignment="1">
      <alignment/>
    </xf>
    <xf numFmtId="3" fontId="0" fillId="8" borderId="0" xfId="0" applyNumberFormat="1" applyFont="1" applyFill="1" applyAlignment="1">
      <alignment/>
    </xf>
    <xf numFmtId="42" fontId="0" fillId="8" borderId="0" xfId="0" applyNumberFormat="1" applyFont="1" applyFill="1" applyBorder="1" applyAlignment="1">
      <alignment/>
    </xf>
    <xf numFmtId="41" fontId="0" fillId="8" borderId="23" xfId="0" applyNumberFormat="1" applyFont="1" applyFill="1" applyBorder="1" applyAlignment="1">
      <alignment/>
    </xf>
    <xf numFmtId="0" fontId="0" fillId="8" borderId="0" xfId="0" applyFont="1" applyFill="1" applyAlignment="1">
      <alignment horizontal="left" indent="3"/>
    </xf>
    <xf numFmtId="41" fontId="0" fillId="8" borderId="0" xfId="0" applyNumberFormat="1" applyFont="1" applyFill="1" applyAlignment="1">
      <alignment horizontal="left" vertical="top" indent="1"/>
    </xf>
    <xf numFmtId="41" fontId="0" fillId="8" borderId="0" xfId="0" applyNumberFormat="1" applyFont="1" applyFill="1" applyAlignment="1">
      <alignment vertical="top" wrapText="1"/>
    </xf>
    <xf numFmtId="41" fontId="0" fillId="8" borderId="0" xfId="0" applyNumberFormat="1" applyFont="1" applyFill="1" applyAlignment="1">
      <alignment horizontal="left" vertical="top" wrapText="1" indent="1"/>
    </xf>
    <xf numFmtId="41" fontId="0" fillId="8" borderId="0" xfId="0" applyNumberFormat="1" applyFont="1" applyFill="1" applyBorder="1" applyAlignment="1">
      <alignment horizontal="left" vertical="top" wrapText="1" indent="1"/>
    </xf>
    <xf numFmtId="41" fontId="0" fillId="8" borderId="0" xfId="0" applyNumberFormat="1" applyFont="1" applyFill="1" applyBorder="1" applyAlignment="1">
      <alignment horizontal="left" vertical="top" wrapText="1"/>
    </xf>
    <xf numFmtId="0" fontId="0" fillId="8" borderId="11" xfId="0" applyFont="1" applyFill="1" applyBorder="1" applyAlignment="1">
      <alignment horizontal="left" vertical="top" wrapText="1"/>
    </xf>
    <xf numFmtId="0" fontId="28" fillId="8" borderId="0" xfId="0" applyFont="1" applyFill="1" applyAlignment="1">
      <alignment horizontal="center" vertical="top"/>
    </xf>
    <xf numFmtId="0" fontId="28" fillId="8" borderId="32" xfId="0" applyFont="1" applyFill="1" applyBorder="1" applyAlignment="1">
      <alignment horizontal="center" vertical="top"/>
    </xf>
    <xf numFmtId="0" fontId="1" fillId="8" borderId="0" xfId="0" applyFont="1" applyFill="1" applyAlignment="1">
      <alignment horizontal="center" vertical="top"/>
    </xf>
    <xf numFmtId="0" fontId="1" fillId="8" borderId="32" xfId="0" applyFont="1" applyFill="1" applyBorder="1" applyAlignment="1">
      <alignment horizontal="center" vertical="top"/>
    </xf>
    <xf numFmtId="0" fontId="0" fillId="8" borderId="0" xfId="0" applyFont="1" applyFill="1" applyAlignment="1">
      <alignment horizontal="left" vertical="top" wrapText="1"/>
    </xf>
    <xf numFmtId="41" fontId="0" fillId="8" borderId="0" xfId="0" applyNumberFormat="1" applyFont="1" applyFill="1" applyBorder="1" applyAlignment="1">
      <alignment vertical="top" wrapText="1"/>
    </xf>
    <xf numFmtId="41" fontId="0" fillId="8" borderId="0" xfId="0" applyNumberFormat="1" applyFont="1" applyFill="1" applyAlignment="1">
      <alignment horizontal="left" vertical="top" wrapText="1"/>
    </xf>
    <xf numFmtId="0" fontId="1" fillId="8" borderId="0" xfId="0" applyFont="1" applyFill="1" applyAlignment="1">
      <alignment horizontal="center"/>
    </xf>
    <xf numFmtId="0" fontId="0" fillId="8" borderId="0" xfId="0" applyFill="1" applyBorder="1" applyAlignment="1">
      <alignment/>
    </xf>
    <xf numFmtId="0" fontId="1" fillId="8" borderId="10" xfId="0" applyFont="1" applyFill="1" applyBorder="1" applyAlignment="1">
      <alignment/>
    </xf>
    <xf numFmtId="0" fontId="1" fillId="0" borderId="10" xfId="0" applyFont="1" applyBorder="1" applyAlignment="1">
      <alignment/>
    </xf>
    <xf numFmtId="0" fontId="1" fillId="0" borderId="0" xfId="0" applyFont="1" applyBorder="1" applyAlignment="1" quotePrefix="1">
      <alignment horizontal="left"/>
    </xf>
    <xf numFmtId="0" fontId="1" fillId="0" borderId="0" xfId="0" applyFont="1" applyAlignment="1" applyProtection="1">
      <alignment horizontal="left"/>
      <protection locked="0"/>
    </xf>
    <xf numFmtId="0" fontId="0" fillId="8" borderId="0" xfId="0" applyFill="1" applyAlignment="1">
      <alignment/>
    </xf>
    <xf numFmtId="0" fontId="0" fillId="0" borderId="0" xfId="0" applyAlignment="1">
      <alignment horizontal="left"/>
    </xf>
    <xf numFmtId="0" fontId="0" fillId="8" borderId="29" xfId="0" applyFill="1" applyBorder="1" applyAlignment="1" applyProtection="1">
      <alignment horizontal="center"/>
      <protection/>
    </xf>
    <xf numFmtId="0" fontId="0" fillId="8" borderId="39" xfId="0" applyFill="1" applyBorder="1" applyAlignment="1" applyProtection="1">
      <alignment horizontal="center"/>
      <protection/>
    </xf>
    <xf numFmtId="0" fontId="0" fillId="8" borderId="28" xfId="0" applyFill="1" applyBorder="1" applyAlignment="1" applyProtection="1">
      <alignment horizontal="center"/>
      <protection/>
    </xf>
    <xf numFmtId="0" fontId="0" fillId="8" borderId="40" xfId="0" applyFill="1" applyBorder="1" applyAlignment="1" applyProtection="1">
      <alignment horizontal="center"/>
      <protection/>
    </xf>
    <xf numFmtId="0" fontId="4" fillId="8" borderId="27" xfId="0" applyFont="1" applyFill="1" applyBorder="1" applyAlignment="1" applyProtection="1">
      <alignment horizontal="center"/>
      <protection/>
    </xf>
    <xf numFmtId="0" fontId="4" fillId="8" borderId="41" xfId="0" applyFont="1" applyFill="1" applyBorder="1" applyAlignment="1" applyProtection="1">
      <alignment horizontal="center"/>
      <protection/>
    </xf>
    <xf numFmtId="0" fontId="1" fillId="8" borderId="10" xfId="0" applyFont="1" applyFill="1" applyBorder="1" applyAlignment="1" applyProtection="1">
      <alignment horizontal="center"/>
      <protection/>
    </xf>
    <xf numFmtId="0" fontId="0" fillId="22" borderId="27" xfId="0" applyFill="1" applyBorder="1" applyAlignment="1" applyProtection="1">
      <alignment horizontal="center"/>
      <protection locked="0"/>
    </xf>
    <xf numFmtId="0" fontId="0" fillId="22" borderId="41" xfId="0" applyFill="1" applyBorder="1" applyAlignment="1" applyProtection="1">
      <alignment horizontal="center"/>
      <protection locked="0"/>
    </xf>
    <xf numFmtId="0" fontId="1" fillId="0" borderId="0" xfId="0" applyFont="1" applyBorder="1" applyAlignment="1" applyProtection="1" quotePrefix="1">
      <alignment horizontal="left"/>
      <protection/>
    </xf>
    <xf numFmtId="0" fontId="1" fillId="8" borderId="0" xfId="0" applyFont="1" applyFill="1" applyAlignment="1" applyProtection="1">
      <alignment horizontal="center"/>
      <protection/>
    </xf>
    <xf numFmtId="0" fontId="1" fillId="8" borderId="10" xfId="0" applyFont="1" applyFill="1" applyBorder="1" applyAlignment="1">
      <alignment horizontal="center"/>
    </xf>
    <xf numFmtId="0" fontId="0" fillId="22" borderId="0" xfId="0" applyFill="1" applyAlignment="1" applyProtection="1">
      <alignment horizontal="left" vertical="top" wrapText="1"/>
      <protection locked="0"/>
    </xf>
    <xf numFmtId="0" fontId="0" fillId="0" borderId="0" xfId="0" applyFill="1" applyBorder="1" applyAlignment="1" applyProtection="1">
      <alignment/>
      <protection/>
    </xf>
    <xf numFmtId="0" fontId="0" fillId="8" borderId="0" xfId="0" applyFill="1" applyBorder="1" applyAlignment="1" applyProtection="1">
      <alignment/>
      <protection/>
    </xf>
    <xf numFmtId="0" fontId="0" fillId="22" borderId="0" xfId="0" applyFill="1" applyBorder="1" applyAlignment="1" applyProtection="1">
      <alignment horizontal="left" vertical="top" wrapText="1"/>
      <protection locked="0"/>
    </xf>
    <xf numFmtId="168" fontId="0" fillId="8" borderId="0" xfId="0" applyNumberFormat="1" applyFont="1" applyFill="1" applyAlignment="1">
      <alignment horizontal="left"/>
    </xf>
    <xf numFmtId="0" fontId="0" fillId="8" borderId="0" xfId="0" applyFill="1" applyAlignment="1">
      <alignment horizontal="left"/>
    </xf>
    <xf numFmtId="0" fontId="0" fillId="8" borderId="0" xfId="0" applyFont="1" applyFill="1" applyAlignment="1">
      <alignment horizontal="left"/>
    </xf>
    <xf numFmtId="0" fontId="28" fillId="8" borderId="0" xfId="0" applyFont="1" applyFill="1" applyAlignment="1">
      <alignment horizontal="center"/>
    </xf>
    <xf numFmtId="0" fontId="0" fillId="22" borderId="0" xfId="0" applyFont="1" applyFill="1" applyAlignment="1">
      <alignment horizontal="left" vertical="top" wrapText="1"/>
    </xf>
    <xf numFmtId="0" fontId="0" fillId="8" borderId="0" xfId="0" applyFont="1" applyFill="1" applyBorder="1" applyAlignment="1">
      <alignment horizontal="left" vertical="top" wrapText="1"/>
    </xf>
    <xf numFmtId="0" fontId="1" fillId="8" borderId="0" xfId="0" applyFont="1" applyFill="1" applyBorder="1" applyAlignment="1">
      <alignment horizontal="center"/>
    </xf>
    <xf numFmtId="41" fontId="0" fillId="8" borderId="0" xfId="0" applyNumberFormat="1" applyFont="1" applyFill="1" applyBorder="1" applyAlignment="1">
      <alignment wrapText="1"/>
    </xf>
    <xf numFmtId="41" fontId="0" fillId="8" borderId="42"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4"/>
  <sheetViews>
    <sheetView showGridLines="0" tabSelected="1" workbookViewId="0" topLeftCell="A1">
      <selection activeCell="D1" sqref="D1:E1"/>
    </sheetView>
  </sheetViews>
  <sheetFormatPr defaultColWidth="9.140625" defaultRowHeight="12.75"/>
  <cols>
    <col min="1" max="1" width="19.28125" style="0" bestFit="1" customWidth="1"/>
    <col min="2" max="2" width="10.421875" style="0" bestFit="1" customWidth="1"/>
    <col min="3" max="3" width="11.421875" style="0" bestFit="1" customWidth="1"/>
    <col min="4" max="4" width="10.421875" style="0" bestFit="1" customWidth="1"/>
    <col min="5" max="5" width="11.28125" style="0" bestFit="1" customWidth="1"/>
    <col min="6" max="6" width="2.7109375" style="0" customWidth="1"/>
  </cols>
  <sheetData>
    <row r="1" spans="3:5" ht="12.75">
      <c r="C1" s="1" t="s">
        <v>0</v>
      </c>
      <c r="D1" s="232"/>
      <c r="E1" s="232"/>
    </row>
    <row r="2" spans="3:5" ht="12.75">
      <c r="C2" s="1" t="s">
        <v>1</v>
      </c>
      <c r="D2" s="232"/>
      <c r="E2" s="232"/>
    </row>
    <row r="3" spans="3:5" ht="12.75">
      <c r="C3" s="2"/>
      <c r="D3" s="231" t="s">
        <v>92</v>
      </c>
      <c r="E3" s="231"/>
    </row>
    <row r="5" spans="1:6" ht="12.75">
      <c r="A5" s="19" t="s">
        <v>89</v>
      </c>
      <c r="B5" s="5"/>
      <c r="C5" s="5"/>
      <c r="D5" s="5"/>
      <c r="E5" s="5"/>
      <c r="F5" s="5"/>
    </row>
    <row r="6" spans="1:6" ht="12.75">
      <c r="A6" s="227" t="s">
        <v>124</v>
      </c>
      <c r="B6" s="227"/>
      <c r="C6" s="227"/>
      <c r="D6" s="227"/>
      <c r="E6" s="227"/>
      <c r="F6" s="5"/>
    </row>
    <row r="7" spans="1:6" ht="12.75">
      <c r="A7" s="227" t="s">
        <v>3</v>
      </c>
      <c r="B7" s="227"/>
      <c r="C7" s="227"/>
      <c r="D7" s="227"/>
      <c r="E7" s="227"/>
      <c r="F7" s="5"/>
    </row>
    <row r="8" spans="1:6" ht="12.75">
      <c r="A8" s="4"/>
      <c r="B8" s="4"/>
      <c r="C8" s="4"/>
      <c r="D8" s="4"/>
      <c r="E8" s="4"/>
      <c r="F8" s="5"/>
    </row>
    <row r="9" spans="1:6" ht="12.75">
      <c r="A9" s="5"/>
      <c r="B9" s="50" t="s">
        <v>11</v>
      </c>
      <c r="C9" s="50"/>
      <c r="D9" s="50"/>
      <c r="E9" s="19"/>
      <c r="F9" s="5"/>
    </row>
    <row r="10" spans="1:6" ht="12.75">
      <c r="A10" s="5"/>
      <c r="B10" s="35" t="s">
        <v>18</v>
      </c>
      <c r="C10" s="35" t="s">
        <v>19</v>
      </c>
      <c r="D10" s="35" t="s">
        <v>20</v>
      </c>
      <c r="E10" s="49" t="s">
        <v>28</v>
      </c>
      <c r="F10" s="5"/>
    </row>
    <row r="11" spans="1:6" ht="12.75">
      <c r="A11" s="5" t="s">
        <v>25</v>
      </c>
      <c r="B11" s="63"/>
      <c r="C11" s="64"/>
      <c r="D11" s="63"/>
      <c r="E11" s="65"/>
      <c r="F11" s="5"/>
    </row>
    <row r="12" spans="1:6" ht="12.75">
      <c r="A12" s="5" t="s">
        <v>8</v>
      </c>
      <c r="B12" s="57"/>
      <c r="C12" s="58"/>
      <c r="D12" s="57"/>
      <c r="E12" s="59"/>
      <c r="F12" s="5"/>
    </row>
    <row r="13" spans="1:6" ht="12.75">
      <c r="A13" s="5" t="s">
        <v>26</v>
      </c>
      <c r="B13" s="60"/>
      <c r="C13" s="61"/>
      <c r="D13" s="60"/>
      <c r="E13" s="62"/>
      <c r="F13" s="5"/>
    </row>
    <row r="14" spans="1:6" ht="13.5" thickBot="1">
      <c r="A14" s="5" t="s">
        <v>27</v>
      </c>
      <c r="B14" s="66"/>
      <c r="C14" s="67"/>
      <c r="D14" s="66"/>
      <c r="E14" s="68"/>
      <c r="F14" s="5"/>
    </row>
    <row r="15" spans="1:6" ht="13.5" thickTop="1">
      <c r="A15" s="5"/>
      <c r="B15" s="18">
        <f>IF(B14="","",IF(B14=14000,"Correct!","Try again!"))</f>
      </c>
      <c r="C15" s="18">
        <f>IF(C14="","",IF(C14=32000,"Correct!","Try again!"))</f>
      </c>
      <c r="D15" s="18">
        <f>IF(D14="","",IF(D14=10000,"Correct!","Try again!"))</f>
      </c>
      <c r="E15" s="18">
        <f>IF(E14="","",IF(E14=56000,"Correct!","Try again!"))</f>
      </c>
      <c r="F15" s="5"/>
    </row>
    <row r="16" spans="1:6" ht="12.75">
      <c r="A16" s="5"/>
      <c r="B16" s="5"/>
      <c r="C16" s="8"/>
      <c r="D16" s="5"/>
      <c r="E16" s="5"/>
      <c r="F16" s="5"/>
    </row>
    <row r="17" spans="1:6" ht="12.75">
      <c r="A17" s="19" t="s">
        <v>91</v>
      </c>
      <c r="B17" s="5"/>
      <c r="C17" s="8"/>
      <c r="D17" s="5"/>
      <c r="E17" s="5"/>
      <c r="F17" s="5"/>
    </row>
    <row r="18" spans="1:8" ht="12.75">
      <c r="A18" s="5" t="s">
        <v>90</v>
      </c>
      <c r="B18" s="14"/>
      <c r="C18" s="14"/>
      <c r="D18" s="5"/>
      <c r="E18" s="5"/>
      <c r="F18" s="5"/>
      <c r="G18" s="15"/>
      <c r="H18" s="15"/>
    </row>
    <row r="19" spans="1:8" ht="12.75">
      <c r="A19" s="5"/>
      <c r="B19" s="12"/>
      <c r="C19" s="12"/>
      <c r="D19" s="5"/>
      <c r="E19" s="5"/>
      <c r="F19" s="5"/>
      <c r="G19" s="15"/>
      <c r="H19" s="15"/>
    </row>
    <row r="20" spans="1:6" ht="12.75">
      <c r="A20" s="35" t="s">
        <v>11</v>
      </c>
      <c r="B20" s="52" t="s">
        <v>14</v>
      </c>
      <c r="C20" s="52"/>
      <c r="D20" s="52" t="s">
        <v>13</v>
      </c>
      <c r="E20" s="5"/>
      <c r="F20" s="5"/>
    </row>
    <row r="21" spans="1:6" ht="12.75">
      <c r="A21" s="10" t="s">
        <v>18</v>
      </c>
      <c r="B21" s="12" t="s">
        <v>21</v>
      </c>
      <c r="C21" s="12"/>
      <c r="D21" s="56"/>
      <c r="E21" s="18">
        <f>IF(D21="","",IF(D21=2600,"Correct!","Try again!"))</f>
      </c>
      <c r="F21" s="16"/>
    </row>
    <row r="22" spans="1:6" ht="12.75">
      <c r="A22" s="10" t="s">
        <v>19</v>
      </c>
      <c r="B22" s="12" t="s">
        <v>22</v>
      </c>
      <c r="C22" s="12"/>
      <c r="D22" s="54"/>
      <c r="E22" s="18">
        <f>IF(D22="","",IF(D22=2400,"Correct!","Try again!"))</f>
      </c>
      <c r="F22" s="16"/>
    </row>
    <row r="23" spans="1:6" ht="12.75">
      <c r="A23" s="10" t="s">
        <v>20</v>
      </c>
      <c r="B23" s="12" t="s">
        <v>23</v>
      </c>
      <c r="C23" s="12"/>
      <c r="D23" s="55"/>
      <c r="E23" s="18">
        <f>IF(D23="","",IF(D23=5000,"Correct!","Try again!"))</f>
      </c>
      <c r="F23" s="16"/>
    </row>
    <row r="24" spans="1:6" ht="12.75">
      <c r="A24" s="5"/>
      <c r="B24" s="5"/>
      <c r="C24" s="5"/>
      <c r="D24" s="5"/>
      <c r="E24" s="16"/>
      <c r="F24" s="16"/>
    </row>
    <row r="25" spans="1:6" ht="12.75">
      <c r="A25" s="5"/>
      <c r="B25" s="5"/>
      <c r="C25" s="5"/>
      <c r="D25" s="5"/>
      <c r="E25" s="5"/>
      <c r="F25" s="5"/>
    </row>
    <row r="26" spans="1:6" ht="12.75">
      <c r="A26" s="227" t="s">
        <v>124</v>
      </c>
      <c r="B26" s="227"/>
      <c r="C26" s="227"/>
      <c r="D26" s="227"/>
      <c r="E26" s="227"/>
      <c r="F26" s="5"/>
    </row>
    <row r="27" spans="1:6" ht="12.75">
      <c r="A27" s="227" t="s">
        <v>29</v>
      </c>
      <c r="B27" s="227"/>
      <c r="C27" s="227"/>
      <c r="D27" s="227"/>
      <c r="E27" s="227"/>
      <c r="F27" s="5"/>
    </row>
    <row r="28" spans="1:6" ht="12.75">
      <c r="A28" s="16"/>
      <c r="B28" s="16"/>
      <c r="C28" s="16"/>
      <c r="D28" s="5"/>
      <c r="E28" s="5"/>
      <c r="F28" s="5"/>
    </row>
    <row r="29" spans="1:6" ht="12.75">
      <c r="A29" s="229" t="s">
        <v>30</v>
      </c>
      <c r="B29" s="230"/>
      <c r="C29" s="230"/>
      <c r="D29" s="35" t="s">
        <v>31</v>
      </c>
      <c r="E29" s="34" t="s">
        <v>32</v>
      </c>
      <c r="F29" s="5"/>
    </row>
    <row r="30" spans="1:6" ht="12.75">
      <c r="A30" s="228" t="s">
        <v>33</v>
      </c>
      <c r="B30" s="228"/>
      <c r="C30" s="228"/>
      <c r="D30" s="69"/>
      <c r="E30" s="71">
        <f>IF(D30="","",IF(D30=10000,"«- Correct!","«- Try again!"))</f>
      </c>
      <c r="F30" s="5"/>
    </row>
    <row r="31" spans="1:6" ht="12.75">
      <c r="A31" s="228" t="s">
        <v>35</v>
      </c>
      <c r="B31" s="228"/>
      <c r="C31" s="228"/>
      <c r="D31" s="23"/>
      <c r="E31" s="47"/>
      <c r="F31" s="5"/>
    </row>
    <row r="32" spans="1:6" ht="12.75">
      <c r="A32" s="228" t="s">
        <v>36</v>
      </c>
      <c r="B32" s="228"/>
      <c r="C32" s="228"/>
      <c r="D32" s="23"/>
      <c r="E32" s="38"/>
      <c r="F32" s="5"/>
    </row>
    <row r="33" spans="1:6" ht="12.75">
      <c r="A33" s="228" t="s">
        <v>34</v>
      </c>
      <c r="B33" s="228"/>
      <c r="C33" s="228"/>
      <c r="D33" s="23"/>
      <c r="E33" s="70"/>
      <c r="F33" s="5"/>
    </row>
    <row r="34" spans="1:6" ht="12.75">
      <c r="A34" s="16"/>
      <c r="B34" s="16"/>
      <c r="C34" s="16"/>
      <c r="D34" s="16"/>
      <c r="E34" s="23"/>
      <c r="F34" s="5"/>
    </row>
  </sheetData>
  <sheetProtection password="C690" sheet="1" objects="1" scenarios="1" selectLockedCells="1"/>
  <mergeCells count="12">
    <mergeCell ref="D3:E3"/>
    <mergeCell ref="D2:E2"/>
    <mergeCell ref="D1:E1"/>
    <mergeCell ref="A7:E7"/>
    <mergeCell ref="A6:E6"/>
    <mergeCell ref="A27:E27"/>
    <mergeCell ref="A26:E26"/>
    <mergeCell ref="A33:C33"/>
    <mergeCell ref="A29:C29"/>
    <mergeCell ref="A30:C30"/>
    <mergeCell ref="A31:C31"/>
    <mergeCell ref="A32:C32"/>
  </mergeCells>
  <dataValidations count="1">
    <dataValidation errorStyle="warning" operator="equal" allowBlank="1" showInputMessage="1" showErrorMessage="1" errorTitle="Incorrect entry." error="Please try again." sqref="D30 E31:E33"/>
  </dataValidations>
  <printOptions horizontalCentered="1"/>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20" t="s">
        <v>185</v>
      </c>
      <c r="B1" s="220"/>
      <c r="C1" s="220"/>
      <c r="D1" s="220"/>
      <c r="E1" s="220"/>
      <c r="F1" s="220"/>
      <c r="G1" s="220"/>
      <c r="H1" s="220"/>
      <c r="I1" s="220"/>
      <c r="J1" s="221"/>
      <c r="K1" s="146" t="s">
        <v>186</v>
      </c>
    </row>
    <row r="2" spans="1:11" ht="13.5" thickBot="1">
      <c r="A2" s="222" t="s">
        <v>187</v>
      </c>
      <c r="B2" s="222"/>
      <c r="C2" s="222"/>
      <c r="D2" s="222"/>
      <c r="E2" s="222"/>
      <c r="F2" s="222"/>
      <c r="G2" s="222"/>
      <c r="H2" s="222"/>
      <c r="I2" s="222"/>
      <c r="J2" s="223"/>
      <c r="K2" s="147" t="s">
        <v>188</v>
      </c>
    </row>
    <row r="3" spans="1:11" ht="13.5" thickTop="1">
      <c r="A3" s="5"/>
      <c r="B3" s="16"/>
      <c r="C3" s="16"/>
      <c r="D3" s="16"/>
      <c r="E3" s="16"/>
      <c r="F3" s="16"/>
      <c r="G3" s="16"/>
      <c r="H3" s="16"/>
      <c r="I3" s="16"/>
      <c r="J3" s="16"/>
      <c r="K3" s="79"/>
    </row>
    <row r="4" spans="1:10" ht="15" customHeight="1">
      <c r="A4" s="5"/>
      <c r="B4" s="148" t="s">
        <v>189</v>
      </c>
      <c r="C4" s="148"/>
      <c r="D4" s="149"/>
      <c r="E4" s="16"/>
      <c r="F4" s="246" t="s">
        <v>190</v>
      </c>
      <c r="G4" s="246"/>
      <c r="H4" s="246"/>
      <c r="I4" s="246"/>
      <c r="J4" s="16"/>
    </row>
    <row r="5" spans="1:10" ht="15" customHeight="1">
      <c r="A5" s="5"/>
      <c r="B5" s="150" t="s">
        <v>191</v>
      </c>
      <c r="C5" s="150"/>
      <c r="D5" s="151">
        <v>2.55</v>
      </c>
      <c r="E5" s="16"/>
      <c r="F5" s="152" t="s">
        <v>192</v>
      </c>
      <c r="G5" s="152"/>
      <c r="H5" s="152"/>
      <c r="I5" s="152" t="s">
        <v>193</v>
      </c>
      <c r="J5" s="16"/>
    </row>
    <row r="6" spans="1:10" ht="15" customHeight="1">
      <c r="A6" s="5"/>
      <c r="B6" s="150" t="s">
        <v>194</v>
      </c>
      <c r="C6" s="150"/>
      <c r="D6" s="151">
        <v>1.38</v>
      </c>
      <c r="E6" s="16"/>
      <c r="F6" s="219" t="s">
        <v>195</v>
      </c>
      <c r="G6" s="219"/>
      <c r="H6" s="219"/>
      <c r="I6" s="153" t="s">
        <v>196</v>
      </c>
      <c r="J6" s="16"/>
    </row>
    <row r="7" spans="1:10" ht="15" customHeight="1">
      <c r="A7" s="5"/>
      <c r="B7" s="150"/>
      <c r="C7" s="150"/>
      <c r="D7" s="154"/>
      <c r="E7" s="16"/>
      <c r="F7" s="256" t="s">
        <v>197</v>
      </c>
      <c r="G7" s="256"/>
      <c r="H7" s="256"/>
      <c r="I7" s="153" t="s">
        <v>198</v>
      </c>
      <c r="J7" s="16"/>
    </row>
    <row r="8" spans="1:10" ht="15" customHeight="1">
      <c r="A8" s="5"/>
      <c r="B8" s="148" t="s">
        <v>199</v>
      </c>
      <c r="C8" s="148"/>
      <c r="D8" s="149"/>
      <c r="E8" s="16"/>
      <c r="F8" s="256" t="s">
        <v>200</v>
      </c>
      <c r="G8" s="256"/>
      <c r="H8" s="256"/>
      <c r="I8" s="153" t="s">
        <v>201</v>
      </c>
      <c r="J8" s="16"/>
    </row>
    <row r="9" spans="1:10" ht="15" customHeight="1">
      <c r="A9" s="5"/>
      <c r="B9" s="150" t="s">
        <v>202</v>
      </c>
      <c r="C9" s="150"/>
      <c r="D9" s="151">
        <v>5.92</v>
      </c>
      <c r="E9" s="16"/>
      <c r="F9" s="256" t="s">
        <v>203</v>
      </c>
      <c r="G9" s="256"/>
      <c r="H9" s="256"/>
      <c r="I9" s="153" t="s">
        <v>204</v>
      </c>
      <c r="J9" s="16"/>
    </row>
    <row r="10" spans="1:10" ht="15" customHeight="1">
      <c r="A10" s="5"/>
      <c r="B10" s="150" t="s">
        <v>205</v>
      </c>
      <c r="C10" s="150"/>
      <c r="D10" s="155">
        <v>70.897</v>
      </c>
      <c r="E10" s="16" t="s">
        <v>206</v>
      </c>
      <c r="F10" s="256" t="s">
        <v>207</v>
      </c>
      <c r="G10" s="256"/>
      <c r="H10" s="256"/>
      <c r="I10" s="153" t="s">
        <v>208</v>
      </c>
      <c r="J10" s="16"/>
    </row>
    <row r="11" spans="1:10" ht="15" customHeight="1">
      <c r="A11" s="5"/>
      <c r="B11" s="150" t="s">
        <v>209</v>
      </c>
      <c r="C11" s="150"/>
      <c r="D11" s="151">
        <v>54.24</v>
      </c>
      <c r="E11" s="16"/>
      <c r="F11" s="256" t="s">
        <v>210</v>
      </c>
      <c r="G11" s="256"/>
      <c r="H11" s="256"/>
      <c r="I11" s="153" t="s">
        <v>211</v>
      </c>
      <c r="J11" s="16"/>
    </row>
    <row r="12" spans="1:10" ht="15" customHeight="1">
      <c r="A12" s="5"/>
      <c r="B12" s="150" t="s">
        <v>212</v>
      </c>
      <c r="C12" s="150"/>
      <c r="D12" s="151">
        <v>15.07</v>
      </c>
      <c r="E12" s="16" t="s">
        <v>206</v>
      </c>
      <c r="F12" s="256" t="s">
        <v>213</v>
      </c>
      <c r="G12" s="256"/>
      <c r="H12" s="256"/>
      <c r="I12" s="153" t="s">
        <v>214</v>
      </c>
      <c r="J12" s="16"/>
    </row>
    <row r="13" spans="1:10" ht="15" customHeight="1">
      <c r="A13" s="5"/>
      <c r="B13" s="150" t="s">
        <v>215</v>
      </c>
      <c r="C13" s="150"/>
      <c r="D13" s="151">
        <v>5.76</v>
      </c>
      <c r="E13" s="16"/>
      <c r="F13" s="256" t="s">
        <v>216</v>
      </c>
      <c r="G13" s="256"/>
      <c r="H13" s="256"/>
      <c r="I13" s="153" t="s">
        <v>217</v>
      </c>
      <c r="J13" s="16"/>
    </row>
    <row r="14" spans="1:10" ht="15" customHeight="1">
      <c r="A14" s="5"/>
      <c r="B14" s="150" t="s">
        <v>218</v>
      </c>
      <c r="C14" s="150"/>
      <c r="D14" s="151">
        <v>1.9</v>
      </c>
      <c r="E14" s="16"/>
      <c r="F14" s="256" t="s">
        <v>219</v>
      </c>
      <c r="G14" s="256"/>
      <c r="H14" s="256"/>
      <c r="I14" s="153" t="s">
        <v>220</v>
      </c>
      <c r="J14" s="16"/>
    </row>
    <row r="15" spans="1:10" ht="15" customHeight="1">
      <c r="A15" s="5"/>
      <c r="B15" s="150" t="s">
        <v>221</v>
      </c>
      <c r="C15" s="150"/>
      <c r="D15" s="151">
        <v>6.43</v>
      </c>
      <c r="E15" s="16"/>
      <c r="F15" s="256" t="s">
        <v>222</v>
      </c>
      <c r="G15" s="256"/>
      <c r="H15" s="256"/>
      <c r="I15" s="153" t="s">
        <v>223</v>
      </c>
      <c r="J15" s="16"/>
    </row>
    <row r="16" spans="1:10" ht="15" customHeight="1">
      <c r="A16" s="5"/>
      <c r="B16" s="150"/>
      <c r="C16" s="150"/>
      <c r="D16" s="154"/>
      <c r="E16" s="16"/>
      <c r="F16" s="256" t="s">
        <v>224</v>
      </c>
      <c r="G16" s="256"/>
      <c r="H16" s="256"/>
      <c r="I16" s="153" t="s">
        <v>225</v>
      </c>
      <c r="J16" s="16"/>
    </row>
    <row r="17" spans="1:10" ht="15" customHeight="1">
      <c r="A17" s="5"/>
      <c r="B17" s="148" t="s">
        <v>226</v>
      </c>
      <c r="C17" s="148"/>
      <c r="D17" s="149"/>
      <c r="E17" s="16"/>
      <c r="F17" s="256" t="s">
        <v>227</v>
      </c>
      <c r="G17" s="256"/>
      <c r="H17" s="256"/>
      <c r="I17" s="153" t="s">
        <v>228</v>
      </c>
      <c r="J17" s="16"/>
    </row>
    <row r="18" spans="1:10" ht="15" customHeight="1">
      <c r="A18" s="5"/>
      <c r="B18" s="150" t="s">
        <v>229</v>
      </c>
      <c r="C18" s="150"/>
      <c r="D18" s="156">
        <v>0.3899</v>
      </c>
      <c r="E18" s="16"/>
      <c r="F18" s="256" t="s">
        <v>230</v>
      </c>
      <c r="G18" s="256"/>
      <c r="H18" s="256"/>
      <c r="I18" s="153" t="s">
        <v>231</v>
      </c>
      <c r="J18" s="16"/>
    </row>
    <row r="19" spans="1:10" ht="15" customHeight="1">
      <c r="A19" s="5"/>
      <c r="B19" s="150" t="s">
        <v>232</v>
      </c>
      <c r="C19" s="150"/>
      <c r="D19" s="156">
        <v>0.0624</v>
      </c>
      <c r="E19" s="16"/>
      <c r="F19" s="256" t="s">
        <v>233</v>
      </c>
      <c r="G19" s="256"/>
      <c r="H19" s="256"/>
      <c r="I19" s="153" t="s">
        <v>234</v>
      </c>
      <c r="J19" s="16"/>
    </row>
    <row r="20" spans="1:10" ht="15" customHeight="1">
      <c r="A20" s="5"/>
      <c r="B20" s="150" t="s">
        <v>235</v>
      </c>
      <c r="C20" s="150"/>
      <c r="D20" s="156">
        <v>0.0377</v>
      </c>
      <c r="E20" s="16"/>
      <c r="F20" s="256" t="s">
        <v>236</v>
      </c>
      <c r="G20" s="256"/>
      <c r="H20" s="256"/>
      <c r="I20" s="153" t="s">
        <v>237</v>
      </c>
      <c r="J20" s="16"/>
    </row>
    <row r="21" spans="1:10" ht="15" customHeight="1">
      <c r="A21" s="5"/>
      <c r="B21" s="150" t="s">
        <v>238</v>
      </c>
      <c r="C21" s="150"/>
      <c r="D21" s="156">
        <v>0.1311</v>
      </c>
      <c r="E21" s="16"/>
      <c r="F21" s="256" t="s">
        <v>239</v>
      </c>
      <c r="G21" s="256"/>
      <c r="H21" s="256"/>
      <c r="I21" s="153" t="s">
        <v>240</v>
      </c>
      <c r="J21" s="16"/>
    </row>
    <row r="22" spans="1:10" ht="15" customHeight="1">
      <c r="A22" s="5"/>
      <c r="B22" s="150" t="s">
        <v>241</v>
      </c>
      <c r="C22" s="150"/>
      <c r="D22" s="156">
        <v>0.0717</v>
      </c>
      <c r="E22" s="16"/>
      <c r="F22" s="256" t="s">
        <v>242</v>
      </c>
      <c r="G22" s="256"/>
      <c r="H22" s="256"/>
      <c r="I22" s="153" t="s">
        <v>243</v>
      </c>
      <c r="J22" s="16"/>
    </row>
    <row r="23" spans="1:10" ht="15" customHeight="1">
      <c r="A23" s="5"/>
      <c r="B23" s="150" t="s">
        <v>244</v>
      </c>
      <c r="C23" s="150"/>
      <c r="D23" s="151">
        <v>0.072</v>
      </c>
      <c r="E23" s="16"/>
      <c r="F23" s="256" t="s">
        <v>245</v>
      </c>
      <c r="G23" s="256"/>
      <c r="H23" s="256"/>
      <c r="I23" s="153" t="s">
        <v>246</v>
      </c>
      <c r="J23" s="16"/>
    </row>
    <row r="24" spans="1:10" ht="15" customHeight="1">
      <c r="A24" s="5"/>
      <c r="B24" s="150"/>
      <c r="C24" s="150"/>
      <c r="D24" s="154">
        <v>0.72</v>
      </c>
      <c r="E24" s="16"/>
      <c r="F24" s="256" t="s">
        <v>247</v>
      </c>
      <c r="G24" s="256"/>
      <c r="H24" s="256"/>
      <c r="I24" s="153" t="s">
        <v>248</v>
      </c>
      <c r="J24" s="16"/>
    </row>
    <row r="25" spans="1:10" ht="15" customHeight="1">
      <c r="A25" s="5"/>
      <c r="B25" s="148" t="s">
        <v>249</v>
      </c>
      <c r="C25" s="148"/>
      <c r="D25" s="149"/>
      <c r="E25" s="16"/>
      <c r="F25" s="256" t="s">
        <v>250</v>
      </c>
      <c r="G25" s="256"/>
      <c r="H25" s="256"/>
      <c r="I25" s="153" t="s">
        <v>251</v>
      </c>
      <c r="J25" s="16"/>
    </row>
    <row r="26" spans="1:10" ht="15" customHeight="1">
      <c r="A26" s="5"/>
      <c r="B26" s="150" t="s">
        <v>252</v>
      </c>
      <c r="C26" s="150"/>
      <c r="D26" s="151">
        <v>16.33</v>
      </c>
      <c r="E26" s="16"/>
      <c r="F26" s="153"/>
      <c r="G26" s="153"/>
      <c r="H26" s="153"/>
      <c r="I26" s="153"/>
      <c r="J26" s="16"/>
    </row>
    <row r="27" spans="1:10" ht="15" customHeight="1">
      <c r="A27" s="5"/>
      <c r="B27" s="150" t="s">
        <v>253</v>
      </c>
      <c r="C27" s="150"/>
      <c r="D27" s="151">
        <v>16.39</v>
      </c>
      <c r="E27" s="16"/>
      <c r="F27" s="153"/>
      <c r="G27" s="153"/>
      <c r="H27" s="153"/>
      <c r="I27" s="153"/>
      <c r="J27" s="16"/>
    </row>
    <row r="28" spans="1:10" ht="15" customHeight="1">
      <c r="A28" s="5"/>
      <c r="B28" s="150" t="s">
        <v>254</v>
      </c>
      <c r="C28" s="150"/>
      <c r="D28" s="151">
        <v>1.08</v>
      </c>
      <c r="E28" s="16"/>
      <c r="F28" s="16"/>
      <c r="G28" s="16"/>
      <c r="H28" s="16"/>
      <c r="I28" s="16"/>
      <c r="J28" s="16"/>
    </row>
    <row r="29" spans="1:10" ht="15" customHeight="1">
      <c r="A29" s="5"/>
      <c r="B29" s="150" t="s">
        <v>255</v>
      </c>
      <c r="C29" s="150"/>
      <c r="D29" s="151">
        <v>1.92</v>
      </c>
      <c r="E29" s="16"/>
      <c r="F29" s="157"/>
      <c r="G29" s="157"/>
      <c r="H29" s="157"/>
      <c r="I29" s="16"/>
      <c r="J29" s="16"/>
    </row>
    <row r="30" spans="1:10" ht="15" customHeight="1">
      <c r="A30" s="5"/>
      <c r="B30" s="150"/>
      <c r="C30" s="150"/>
      <c r="D30" s="154"/>
      <c r="E30" s="16"/>
      <c r="F30" s="157"/>
      <c r="G30" s="157"/>
      <c r="H30" s="157"/>
      <c r="I30" s="16"/>
      <c r="J30" s="16"/>
    </row>
    <row r="31" spans="1:10" ht="15" customHeight="1">
      <c r="A31" s="5"/>
      <c r="B31" s="148" t="s">
        <v>256</v>
      </c>
      <c r="C31" s="148"/>
      <c r="D31" s="149"/>
      <c r="E31" s="16"/>
      <c r="F31" s="157"/>
      <c r="G31" s="157"/>
      <c r="H31" s="157"/>
      <c r="I31" s="16"/>
      <c r="J31" s="16"/>
    </row>
    <row r="32" spans="1:10" ht="15" customHeight="1">
      <c r="A32" s="5"/>
      <c r="B32" s="150" t="s">
        <v>257</v>
      </c>
      <c r="C32" s="150"/>
      <c r="D32" s="156">
        <v>0.1961</v>
      </c>
      <c r="E32" s="16"/>
      <c r="F32" s="157"/>
      <c r="G32" s="157"/>
      <c r="H32" s="157"/>
      <c r="I32" s="16"/>
      <c r="J32" s="16"/>
    </row>
    <row r="33" spans="1:10" ht="15" customHeight="1">
      <c r="A33" s="5"/>
      <c r="B33" s="150" t="s">
        <v>258</v>
      </c>
      <c r="C33" s="150"/>
      <c r="D33" s="156">
        <v>0.0222</v>
      </c>
      <c r="E33" s="16"/>
      <c r="F33" s="157"/>
      <c r="G33" s="157"/>
      <c r="H33" s="157"/>
      <c r="I33" s="16"/>
      <c r="J33" s="16"/>
    </row>
    <row r="34" spans="1:10" ht="15" customHeight="1">
      <c r="A34" s="5"/>
      <c r="B34" s="150"/>
      <c r="C34" s="150"/>
      <c r="D34" s="156"/>
      <c r="E34" s="16"/>
      <c r="F34" s="157"/>
      <c r="G34" s="157"/>
      <c r="H34" s="157"/>
      <c r="I34" s="16"/>
      <c r="J34" s="16"/>
    </row>
    <row r="35" spans="1:10" ht="15" customHeight="1">
      <c r="A35" s="5"/>
      <c r="B35" s="148" t="s">
        <v>259</v>
      </c>
      <c r="C35" s="148"/>
      <c r="D35" s="149"/>
      <c r="E35" s="16"/>
      <c r="F35" s="157"/>
      <c r="G35" s="157"/>
      <c r="H35" s="157"/>
      <c r="I35" s="16"/>
      <c r="J35" s="16"/>
    </row>
    <row r="36" spans="1:10" ht="15" customHeight="1">
      <c r="A36" s="5"/>
      <c r="B36" s="150" t="s">
        <v>260</v>
      </c>
      <c r="C36" s="150"/>
      <c r="D36" s="156">
        <v>0.0239</v>
      </c>
      <c r="E36" s="16"/>
      <c r="F36" s="16"/>
      <c r="G36" s="16"/>
      <c r="H36" s="16"/>
      <c r="I36" s="16"/>
      <c r="J36" s="16"/>
    </row>
    <row r="37" spans="1:10" ht="15" customHeight="1">
      <c r="A37" s="5"/>
      <c r="B37" s="150" t="s">
        <v>261</v>
      </c>
      <c r="C37" s="150"/>
      <c r="D37" s="156">
        <v>0.0239</v>
      </c>
      <c r="E37" s="16"/>
      <c r="F37" s="16"/>
      <c r="G37" s="16"/>
      <c r="H37" s="16"/>
      <c r="I37" s="16"/>
      <c r="J37" s="16"/>
    </row>
    <row r="38" spans="1:10" ht="15" customHeight="1">
      <c r="A38" s="5"/>
      <c r="B38" s="150" t="s">
        <v>262</v>
      </c>
      <c r="C38" s="150"/>
      <c r="D38" s="151">
        <v>1.93</v>
      </c>
      <c r="E38" s="16"/>
      <c r="F38" s="16"/>
      <c r="G38" s="16"/>
      <c r="H38" s="16"/>
      <c r="I38" s="16"/>
      <c r="J38" s="16"/>
    </row>
    <row r="39" spans="1:10" ht="15" customHeight="1">
      <c r="A39" s="5"/>
      <c r="B39" s="150" t="s">
        <v>263</v>
      </c>
      <c r="C39" s="150"/>
      <c r="D39" s="151">
        <v>6.81</v>
      </c>
      <c r="E39" s="16"/>
      <c r="F39" s="16"/>
      <c r="G39" s="16"/>
      <c r="H39" s="16"/>
      <c r="I39" s="16"/>
      <c r="J39" s="16"/>
    </row>
    <row r="40" spans="1:10" ht="15" customHeight="1">
      <c r="A40" s="5"/>
      <c r="B40" s="16"/>
      <c r="C40" s="16"/>
      <c r="D40" s="16"/>
      <c r="E40" s="16"/>
      <c r="F40" s="16"/>
      <c r="G40" s="16"/>
      <c r="H40" s="16"/>
      <c r="I40" s="16"/>
      <c r="J40" s="16"/>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54" t="s">
        <v>264</v>
      </c>
      <c r="B1" s="254"/>
      <c r="C1" s="254"/>
      <c r="D1" s="254"/>
      <c r="E1" s="254"/>
      <c r="F1" s="254"/>
      <c r="G1" s="254"/>
      <c r="H1" s="254"/>
      <c r="I1" s="254"/>
      <c r="J1" s="135"/>
      <c r="K1" s="146" t="s">
        <v>186</v>
      </c>
    </row>
    <row r="2" spans="1:11" ht="16.5" thickBot="1">
      <c r="A2" s="254" t="s">
        <v>265</v>
      </c>
      <c r="B2" s="254"/>
      <c r="C2" s="254"/>
      <c r="D2" s="254"/>
      <c r="E2" s="254"/>
      <c r="F2" s="254"/>
      <c r="G2" s="254"/>
      <c r="H2" s="254"/>
      <c r="I2" s="254"/>
      <c r="J2" s="135"/>
      <c r="K2" s="147" t="s">
        <v>188</v>
      </c>
    </row>
    <row r="3" spans="1:11" ht="13.5" thickTop="1">
      <c r="A3" s="5"/>
      <c r="B3" s="5"/>
      <c r="C3" s="5"/>
      <c r="D3" s="5"/>
      <c r="E3" s="5"/>
      <c r="F3" s="5"/>
      <c r="G3" s="5"/>
      <c r="H3" s="5"/>
      <c r="I3" s="5"/>
      <c r="J3" s="5"/>
      <c r="K3" s="79"/>
    </row>
    <row r="4" spans="1:10" ht="15" customHeight="1">
      <c r="A4" s="5"/>
      <c r="B4" s="16"/>
      <c r="C4" s="16"/>
      <c r="D4" s="16"/>
      <c r="E4" s="16"/>
      <c r="F4" s="16"/>
      <c r="G4" s="16"/>
      <c r="H4" s="158" t="s">
        <v>266</v>
      </c>
      <c r="I4" s="49" t="s">
        <v>267</v>
      </c>
      <c r="J4" s="16"/>
    </row>
    <row r="5" spans="1:10" ht="15" customHeight="1" thickBot="1">
      <c r="A5" s="5"/>
      <c r="B5" s="157" t="s">
        <v>268</v>
      </c>
      <c r="C5" s="157"/>
      <c r="D5" s="157"/>
      <c r="E5" s="157"/>
      <c r="F5" s="157"/>
      <c r="G5" s="157"/>
      <c r="H5" s="159">
        <v>2009</v>
      </c>
      <c r="I5" s="159">
        <v>2008</v>
      </c>
      <c r="J5" s="16"/>
    </row>
    <row r="6" spans="1:10" ht="15" customHeight="1">
      <c r="A6" s="5"/>
      <c r="B6" s="157"/>
      <c r="C6" s="157"/>
      <c r="D6" s="157"/>
      <c r="E6" s="157"/>
      <c r="F6" s="157"/>
      <c r="G6" s="157"/>
      <c r="H6" s="20"/>
      <c r="I6" s="20"/>
      <c r="J6" s="16"/>
    </row>
    <row r="7" spans="1:10" ht="15" customHeight="1">
      <c r="A7" s="5"/>
      <c r="B7" s="196" t="s">
        <v>269</v>
      </c>
      <c r="C7" s="196"/>
      <c r="D7" s="196"/>
      <c r="E7" s="196"/>
      <c r="F7" s="196"/>
      <c r="G7" s="196"/>
      <c r="H7" s="196"/>
      <c r="I7" s="196"/>
      <c r="J7" s="16"/>
    </row>
    <row r="8" spans="1:10" ht="15" customHeight="1">
      <c r="A8" s="5"/>
      <c r="B8" s="224" t="s">
        <v>270</v>
      </c>
      <c r="C8" s="224"/>
      <c r="D8" s="224"/>
      <c r="E8" s="224"/>
      <c r="F8" s="224"/>
      <c r="G8" s="224"/>
      <c r="H8" s="161"/>
      <c r="I8" s="161"/>
      <c r="J8" s="16"/>
    </row>
    <row r="9" spans="1:10" ht="15" customHeight="1">
      <c r="A9" s="5"/>
      <c r="B9" s="224" t="s">
        <v>271</v>
      </c>
      <c r="C9" s="224"/>
      <c r="D9" s="224"/>
      <c r="E9" s="224"/>
      <c r="F9" s="224"/>
      <c r="G9" s="224"/>
      <c r="H9" s="162">
        <v>473342</v>
      </c>
      <c r="I9" s="162">
        <v>116061</v>
      </c>
      <c r="J9" s="16"/>
    </row>
    <row r="10" spans="1:10" ht="15" customHeight="1">
      <c r="A10" s="5"/>
      <c r="B10" s="224" t="s">
        <v>272</v>
      </c>
      <c r="C10" s="224"/>
      <c r="D10" s="224"/>
      <c r="E10" s="224"/>
      <c r="F10" s="224"/>
      <c r="G10" s="224"/>
      <c r="H10" s="163">
        <v>10511</v>
      </c>
      <c r="I10" s="163">
        <v>503878</v>
      </c>
      <c r="J10" s="16"/>
    </row>
    <row r="11" spans="1:10" ht="15" customHeight="1">
      <c r="A11" s="5"/>
      <c r="B11" s="224" t="s">
        <v>273</v>
      </c>
      <c r="C11" s="224"/>
      <c r="D11" s="224"/>
      <c r="E11" s="224"/>
      <c r="F11" s="224"/>
      <c r="G11" s="224"/>
      <c r="H11" s="163">
        <v>294928</v>
      </c>
      <c r="I11" s="163">
        <v>286485</v>
      </c>
      <c r="J11" s="16"/>
    </row>
    <row r="12" spans="1:10" ht="15" customHeight="1">
      <c r="A12" s="5"/>
      <c r="B12" s="224" t="s">
        <v>274</v>
      </c>
      <c r="C12" s="224"/>
      <c r="D12" s="224"/>
      <c r="E12" s="224"/>
      <c r="F12" s="224"/>
      <c r="G12" s="224"/>
      <c r="H12" s="163">
        <v>41471</v>
      </c>
      <c r="I12" s="163">
        <v>31920</v>
      </c>
      <c r="J12" s="16"/>
    </row>
    <row r="13" spans="1:10" ht="15" customHeight="1">
      <c r="A13" s="5"/>
      <c r="B13" s="224" t="s">
        <v>275</v>
      </c>
      <c r="C13" s="224"/>
      <c r="D13" s="224"/>
      <c r="E13" s="224"/>
      <c r="F13" s="224"/>
      <c r="G13" s="224"/>
      <c r="H13" s="163">
        <v>59660</v>
      </c>
      <c r="I13" s="163">
        <v>35486</v>
      </c>
      <c r="J13" s="16"/>
    </row>
    <row r="14" spans="1:10" ht="15" customHeight="1">
      <c r="A14" s="5"/>
      <c r="B14" s="224" t="s">
        <v>276</v>
      </c>
      <c r="C14" s="224"/>
      <c r="D14" s="224"/>
      <c r="E14" s="224"/>
      <c r="F14" s="224"/>
      <c r="G14" s="224"/>
      <c r="H14" s="163">
        <v>45447</v>
      </c>
      <c r="I14" s="163">
        <v>47004</v>
      </c>
      <c r="J14" s="16"/>
    </row>
    <row r="15" spans="1:10" ht="15" customHeight="1">
      <c r="A15" s="5"/>
      <c r="B15" s="224" t="s">
        <v>277</v>
      </c>
      <c r="C15" s="224"/>
      <c r="D15" s="224"/>
      <c r="E15" s="224"/>
      <c r="F15" s="224"/>
      <c r="G15" s="224"/>
      <c r="H15" s="164">
        <f>SUM(H9:H14)</f>
        <v>925359</v>
      </c>
      <c r="I15" s="164">
        <f>SUM(I9:I14)</f>
        <v>1020834</v>
      </c>
      <c r="J15" s="16"/>
    </row>
    <row r="16" spans="1:10" ht="15" customHeight="1">
      <c r="A16" s="5"/>
      <c r="B16" s="168"/>
      <c r="C16" s="168"/>
      <c r="D16" s="168"/>
      <c r="E16" s="168"/>
      <c r="F16" s="168"/>
      <c r="G16" s="168"/>
      <c r="H16" s="166"/>
      <c r="I16" s="166"/>
      <c r="J16" s="16"/>
    </row>
    <row r="17" spans="1:10" ht="15" customHeight="1">
      <c r="A17" s="5"/>
      <c r="B17" s="224" t="s">
        <v>278</v>
      </c>
      <c r="C17" s="224"/>
      <c r="D17" s="224"/>
      <c r="E17" s="224"/>
      <c r="F17" s="224"/>
      <c r="G17" s="224"/>
      <c r="H17" s="163">
        <v>740240</v>
      </c>
      <c r="I17" s="163">
        <v>625568</v>
      </c>
      <c r="J17" s="16"/>
    </row>
    <row r="18" spans="1:10" ht="15" customHeight="1">
      <c r="A18" s="5"/>
      <c r="B18" s="224" t="s">
        <v>279</v>
      </c>
      <c r="C18" s="224"/>
      <c r="D18" s="224"/>
      <c r="E18" s="224"/>
      <c r="F18" s="224"/>
      <c r="G18" s="224"/>
      <c r="H18" s="163">
        <v>10706</v>
      </c>
      <c r="I18" s="163">
        <v>11479</v>
      </c>
      <c r="J18" s="16"/>
    </row>
    <row r="19" spans="1:10" ht="15" customHeight="1">
      <c r="A19" s="5"/>
      <c r="B19" s="224" t="s">
        <v>280</v>
      </c>
      <c r="C19" s="224"/>
      <c r="D19" s="224"/>
      <c r="E19" s="224"/>
      <c r="F19" s="224"/>
      <c r="G19" s="224"/>
      <c r="H19" s="163">
        <v>251007</v>
      </c>
      <c r="I19" s="163">
        <v>165810</v>
      </c>
      <c r="J19" s="16"/>
    </row>
    <row r="20" spans="1:10" ht="15" customHeight="1">
      <c r="A20" s="5"/>
      <c r="B20" s="224" t="s">
        <v>281</v>
      </c>
      <c r="C20" s="224"/>
      <c r="D20" s="224"/>
      <c r="E20" s="224"/>
      <c r="F20" s="224"/>
      <c r="G20" s="224"/>
      <c r="H20" s="163">
        <v>15001</v>
      </c>
      <c r="I20" s="163">
        <v>24238</v>
      </c>
      <c r="J20" s="16"/>
    </row>
    <row r="21" spans="1:10" ht="15" customHeight="1">
      <c r="A21" s="5"/>
      <c r="B21" s="224" t="s">
        <v>282</v>
      </c>
      <c r="C21" s="224"/>
      <c r="D21" s="224"/>
      <c r="E21" s="224"/>
      <c r="F21" s="224"/>
      <c r="G21" s="224"/>
      <c r="H21" s="169">
        <v>21363</v>
      </c>
      <c r="I21" s="169">
        <v>19751</v>
      </c>
      <c r="J21" s="16"/>
    </row>
    <row r="22" spans="1:10" ht="15" customHeight="1" thickBot="1">
      <c r="A22" s="5"/>
      <c r="B22" s="224" t="s">
        <v>283</v>
      </c>
      <c r="C22" s="224"/>
      <c r="D22" s="224"/>
      <c r="E22" s="224"/>
      <c r="F22" s="224"/>
      <c r="G22" s="224"/>
      <c r="H22" s="170">
        <f>SUM(H15:H21)</f>
        <v>1963676</v>
      </c>
      <c r="I22" s="170">
        <f>SUM(I15:I21)</f>
        <v>1867680</v>
      </c>
      <c r="J22" s="16"/>
    </row>
    <row r="23" spans="1:10" ht="15" customHeight="1" thickTop="1">
      <c r="A23" s="5"/>
      <c r="B23" s="168"/>
      <c r="C23" s="168"/>
      <c r="D23" s="168"/>
      <c r="E23" s="168"/>
      <c r="F23" s="168"/>
      <c r="G23" s="168"/>
      <c r="H23" s="171"/>
      <c r="I23" s="171"/>
      <c r="J23" s="16"/>
    </row>
    <row r="24" spans="1:10" ht="15" customHeight="1">
      <c r="A24" s="5"/>
      <c r="B24" s="196" t="s">
        <v>284</v>
      </c>
      <c r="C24" s="196"/>
      <c r="D24" s="196"/>
      <c r="E24" s="196"/>
      <c r="F24" s="196"/>
      <c r="G24" s="196"/>
      <c r="H24" s="196"/>
      <c r="I24" s="196"/>
      <c r="J24" s="16"/>
    </row>
    <row r="25" spans="1:10" ht="15" customHeight="1">
      <c r="A25" s="5"/>
      <c r="B25" s="224" t="s">
        <v>285</v>
      </c>
      <c r="C25" s="224"/>
      <c r="D25" s="224"/>
      <c r="E25" s="224"/>
      <c r="F25" s="224"/>
      <c r="G25" s="224"/>
      <c r="H25" s="161"/>
      <c r="I25" s="161"/>
      <c r="J25" s="16"/>
    </row>
    <row r="26" spans="1:10" ht="15" customHeight="1">
      <c r="A26" s="5"/>
      <c r="B26" s="224" t="s">
        <v>286</v>
      </c>
      <c r="C26" s="224"/>
      <c r="D26" s="224"/>
      <c r="E26" s="224"/>
      <c r="F26" s="224"/>
      <c r="G26" s="224"/>
      <c r="H26" s="162">
        <v>152068</v>
      </c>
      <c r="I26" s="162">
        <v>157928</v>
      </c>
      <c r="J26" s="16"/>
    </row>
    <row r="27" spans="1:10" ht="15" customHeight="1">
      <c r="A27" s="5"/>
      <c r="B27" s="224" t="s">
        <v>287</v>
      </c>
      <c r="C27" s="224"/>
      <c r="D27" s="224"/>
      <c r="E27" s="224"/>
      <c r="F27" s="224"/>
      <c r="G27" s="224"/>
      <c r="H27" s="162">
        <v>75000</v>
      </c>
      <c r="I27" s="162">
        <v>0</v>
      </c>
      <c r="J27" s="16"/>
    </row>
    <row r="28" spans="1:10" ht="15" customHeight="1">
      <c r="A28" s="5"/>
      <c r="B28" s="224" t="s">
        <v>288</v>
      </c>
      <c r="C28" s="224"/>
      <c r="D28" s="224"/>
      <c r="E28" s="224"/>
      <c r="F28" s="224"/>
      <c r="G28" s="224"/>
      <c r="H28" s="163">
        <v>29417</v>
      </c>
      <c r="I28" s="163">
        <v>49494</v>
      </c>
      <c r="J28" s="16"/>
    </row>
    <row r="29" spans="1:10" ht="15" customHeight="1">
      <c r="A29" s="5"/>
      <c r="B29" s="224" t="s">
        <v>289</v>
      </c>
      <c r="C29" s="224"/>
      <c r="D29" s="224"/>
      <c r="E29" s="224"/>
      <c r="F29" s="224"/>
      <c r="G29" s="224"/>
      <c r="H29" s="163">
        <v>64695</v>
      </c>
      <c r="I29" s="163">
        <v>62161</v>
      </c>
      <c r="J29" s="16"/>
    </row>
    <row r="30" spans="1:10" ht="15" customHeight="1">
      <c r="A30" s="5"/>
      <c r="B30" s="224" t="s">
        <v>290</v>
      </c>
      <c r="C30" s="224"/>
      <c r="D30" s="224"/>
      <c r="E30" s="224"/>
      <c r="F30" s="224"/>
      <c r="G30" s="224"/>
      <c r="H30" s="163">
        <v>6259</v>
      </c>
      <c r="I30" s="163">
        <v>22803</v>
      </c>
      <c r="J30" s="16"/>
    </row>
    <row r="31" spans="1:10" ht="15" customHeight="1">
      <c r="A31" s="5"/>
      <c r="B31" s="224" t="s">
        <v>291</v>
      </c>
      <c r="C31" s="224"/>
      <c r="D31" s="224"/>
      <c r="E31" s="224"/>
      <c r="F31" s="224"/>
      <c r="G31" s="224"/>
      <c r="H31" s="163">
        <v>42299</v>
      </c>
      <c r="I31" s="163">
        <v>54554</v>
      </c>
      <c r="J31" s="16"/>
    </row>
    <row r="32" spans="1:10" ht="15" customHeight="1">
      <c r="A32" s="5"/>
      <c r="B32" s="167" t="s">
        <v>292</v>
      </c>
      <c r="C32" s="167"/>
      <c r="D32" s="167"/>
      <c r="E32" s="167"/>
      <c r="F32" s="167"/>
      <c r="G32" s="167"/>
      <c r="H32" s="163">
        <v>13726</v>
      </c>
      <c r="I32" s="163">
        <v>12953</v>
      </c>
      <c r="J32" s="16"/>
    </row>
    <row r="33" spans="1:10" ht="15" customHeight="1">
      <c r="A33" s="5"/>
      <c r="B33" s="224" t="s">
        <v>293</v>
      </c>
      <c r="C33" s="224"/>
      <c r="D33" s="224"/>
      <c r="E33" s="224"/>
      <c r="F33" s="224"/>
      <c r="G33" s="224"/>
      <c r="H33" s="169">
        <v>18299</v>
      </c>
      <c r="I33" s="169">
        <v>16285</v>
      </c>
      <c r="J33" s="16"/>
    </row>
    <row r="34" spans="1:10" ht="15" customHeight="1">
      <c r="A34" s="5"/>
      <c r="B34" s="224" t="s">
        <v>294</v>
      </c>
      <c r="C34" s="224"/>
      <c r="D34" s="224"/>
      <c r="E34" s="224"/>
      <c r="F34" s="224"/>
      <c r="G34" s="224"/>
      <c r="H34" s="164">
        <f>SUM(H26:H33)</f>
        <v>401763</v>
      </c>
      <c r="I34" s="164">
        <f>SUM(I26:I33)</f>
        <v>376178</v>
      </c>
      <c r="J34" s="16"/>
    </row>
    <row r="35" spans="1:10" ht="15" customHeight="1">
      <c r="A35" s="5"/>
      <c r="B35" s="168"/>
      <c r="C35" s="168"/>
      <c r="D35" s="168"/>
      <c r="E35" s="168"/>
      <c r="F35" s="168"/>
      <c r="G35" s="168"/>
      <c r="H35" s="166"/>
      <c r="I35" s="166"/>
      <c r="J35" s="16"/>
    </row>
    <row r="36" spans="1:10" ht="15" customHeight="1">
      <c r="A36" s="5"/>
      <c r="B36" s="224" t="s">
        <v>295</v>
      </c>
      <c r="C36" s="224"/>
      <c r="D36" s="224"/>
      <c r="E36" s="224"/>
      <c r="F36" s="224"/>
      <c r="G36" s="224"/>
      <c r="H36" s="163"/>
      <c r="I36" s="163"/>
      <c r="J36" s="16"/>
    </row>
    <row r="37" spans="1:10" ht="15" customHeight="1">
      <c r="A37" s="5"/>
      <c r="B37" s="224" t="s">
        <v>296</v>
      </c>
      <c r="C37" s="224"/>
      <c r="D37" s="224"/>
      <c r="E37" s="224"/>
      <c r="F37" s="224"/>
      <c r="G37" s="224"/>
      <c r="H37" s="163">
        <v>88314</v>
      </c>
      <c r="I37" s="163">
        <v>70355</v>
      </c>
      <c r="J37" s="16"/>
    </row>
    <row r="38" spans="1:10" ht="15" customHeight="1">
      <c r="A38" s="5"/>
      <c r="B38" s="224" t="s">
        <v>297</v>
      </c>
      <c r="C38" s="224"/>
      <c r="D38" s="224"/>
      <c r="E38" s="224"/>
      <c r="F38" s="224"/>
      <c r="G38" s="224"/>
      <c r="H38" s="163">
        <v>39898</v>
      </c>
      <c r="I38" s="163">
        <v>44837</v>
      </c>
      <c r="J38" s="16"/>
    </row>
    <row r="39" spans="1:10" ht="15" customHeight="1">
      <c r="A39" s="5"/>
      <c r="B39" s="224" t="s">
        <v>298</v>
      </c>
      <c r="C39" s="224"/>
      <c r="D39" s="224"/>
      <c r="E39" s="224"/>
      <c r="F39" s="224"/>
      <c r="G39" s="224"/>
      <c r="H39" s="169">
        <v>24670</v>
      </c>
      <c r="I39" s="169">
        <v>35846</v>
      </c>
      <c r="J39" s="16"/>
    </row>
    <row r="40" spans="1:10" ht="15" customHeight="1">
      <c r="A40" s="5"/>
      <c r="B40" s="224" t="s">
        <v>299</v>
      </c>
      <c r="C40" s="224"/>
      <c r="D40" s="224"/>
      <c r="E40" s="224"/>
      <c r="F40" s="224"/>
      <c r="G40" s="224"/>
      <c r="H40" s="163">
        <f>SUM(H37:H39)</f>
        <v>152882</v>
      </c>
      <c r="I40" s="163">
        <f>SUM(I37:I39)</f>
        <v>151038</v>
      </c>
      <c r="J40" s="16"/>
    </row>
    <row r="41" spans="1:10" ht="15" customHeight="1">
      <c r="A41" s="5"/>
      <c r="B41" s="168"/>
      <c r="C41" s="168"/>
      <c r="D41" s="168"/>
      <c r="E41" s="168"/>
      <c r="F41" s="168"/>
      <c r="G41" s="168"/>
      <c r="H41" s="166"/>
      <c r="I41" s="166"/>
      <c r="J41" s="16"/>
    </row>
    <row r="42" spans="1:10" ht="15" customHeight="1">
      <c r="A42" s="5"/>
      <c r="B42" s="224" t="s">
        <v>300</v>
      </c>
      <c r="C42" s="224"/>
      <c r="D42" s="224"/>
      <c r="E42" s="224"/>
      <c r="F42" s="224"/>
      <c r="G42" s="224"/>
      <c r="H42" s="163">
        <v>0</v>
      </c>
      <c r="I42" s="163">
        <v>0</v>
      </c>
      <c r="J42" s="123"/>
    </row>
    <row r="43" spans="1:10" ht="15" customHeight="1">
      <c r="A43" s="5"/>
      <c r="B43" s="224" t="s">
        <v>301</v>
      </c>
      <c r="C43" s="224"/>
      <c r="D43" s="224"/>
      <c r="E43" s="224"/>
      <c r="F43" s="224"/>
      <c r="G43" s="224"/>
      <c r="H43" s="163"/>
      <c r="I43" s="163"/>
      <c r="J43" s="123"/>
    </row>
    <row r="44" spans="1:10" ht="15" customHeight="1">
      <c r="A44" s="5"/>
      <c r="B44" s="167" t="s">
        <v>302</v>
      </c>
      <c r="C44" s="167"/>
      <c r="D44" s="167"/>
      <c r="E44" s="167"/>
      <c r="F44" s="167"/>
      <c r="G44" s="167"/>
      <c r="H44" s="166">
        <v>0</v>
      </c>
      <c r="I44" s="166">
        <v>0</v>
      </c>
      <c r="J44" s="16"/>
    </row>
    <row r="45" spans="1:10" ht="15" customHeight="1">
      <c r="A45" s="5"/>
      <c r="B45" s="253" t="s">
        <v>303</v>
      </c>
      <c r="C45" s="253"/>
      <c r="D45" s="253"/>
      <c r="E45" s="253"/>
      <c r="F45" s="253"/>
      <c r="G45" s="253"/>
      <c r="H45" s="166"/>
      <c r="I45" s="166"/>
      <c r="J45" s="16"/>
    </row>
    <row r="46" spans="1:10" ht="15" customHeight="1">
      <c r="A46" s="5"/>
      <c r="B46" s="253" t="s">
        <v>304</v>
      </c>
      <c r="C46" s="253"/>
      <c r="D46" s="253"/>
      <c r="E46" s="253"/>
      <c r="F46" s="253"/>
      <c r="G46" s="253"/>
      <c r="H46" s="166">
        <v>2485</v>
      </c>
      <c r="I46" s="166">
        <v>2481</v>
      </c>
      <c r="J46" s="16"/>
    </row>
    <row r="47" spans="1:10" ht="15" customHeight="1">
      <c r="A47" s="5"/>
      <c r="B47" s="253" t="s">
        <v>305</v>
      </c>
      <c r="C47" s="253"/>
      <c r="D47" s="253"/>
      <c r="E47" s="253"/>
      <c r="F47" s="253"/>
      <c r="G47" s="253"/>
      <c r="H47" s="166">
        <v>513574</v>
      </c>
      <c r="I47" s="166">
        <v>493395</v>
      </c>
      <c r="J47" s="16"/>
    </row>
    <row r="48" spans="1:10" ht="15" customHeight="1">
      <c r="A48" s="5"/>
      <c r="B48" s="253" t="s">
        <v>306</v>
      </c>
      <c r="C48" s="253"/>
      <c r="D48" s="253"/>
      <c r="E48" s="253"/>
      <c r="F48" s="253"/>
      <c r="G48" s="253"/>
      <c r="H48" s="166">
        <v>-14389</v>
      </c>
      <c r="I48" s="166">
        <v>35485</v>
      </c>
      <c r="J48" s="16"/>
    </row>
    <row r="49" spans="1:10" ht="15" customHeight="1">
      <c r="A49" s="5"/>
      <c r="B49" s="253" t="s">
        <v>307</v>
      </c>
      <c r="C49" s="253"/>
      <c r="D49" s="253"/>
      <c r="E49" s="253"/>
      <c r="F49" s="253"/>
      <c r="G49" s="253"/>
      <c r="H49" s="166">
        <v>1694161</v>
      </c>
      <c r="I49" s="166">
        <v>1601784</v>
      </c>
      <c r="J49" s="16"/>
    </row>
    <row r="50" spans="1:10" ht="15" customHeight="1">
      <c r="A50" s="5"/>
      <c r="B50" s="253" t="s">
        <v>308</v>
      </c>
      <c r="C50" s="253"/>
      <c r="D50" s="253"/>
      <c r="E50" s="253"/>
      <c r="F50" s="253"/>
      <c r="G50" s="253"/>
      <c r="H50" s="172">
        <v>-786800</v>
      </c>
      <c r="I50" s="172">
        <v>-792681</v>
      </c>
      <c r="J50" s="16"/>
    </row>
    <row r="51" spans="1:10" ht="15" customHeight="1">
      <c r="A51" s="5"/>
      <c r="B51" s="253" t="s">
        <v>309</v>
      </c>
      <c r="C51" s="253"/>
      <c r="D51" s="253"/>
      <c r="E51" s="253"/>
      <c r="F51" s="253"/>
      <c r="G51" s="253"/>
      <c r="H51" s="173">
        <f>SUM(H43:H50)</f>
        <v>1409031</v>
      </c>
      <c r="I51" s="173">
        <f>SUM(I43:I50)</f>
        <v>1340464</v>
      </c>
      <c r="J51" s="16"/>
    </row>
    <row r="52" spans="1:10" ht="15" customHeight="1" thickBot="1">
      <c r="A52" s="5"/>
      <c r="B52" s="167" t="s">
        <v>310</v>
      </c>
      <c r="C52" s="167"/>
      <c r="D52" s="167"/>
      <c r="E52" s="167"/>
      <c r="F52" s="167"/>
      <c r="G52" s="167"/>
      <c r="H52" s="170">
        <f>H34+H40+H51</f>
        <v>1963676</v>
      </c>
      <c r="I52" s="170">
        <f>I34+I40+I51</f>
        <v>1867680</v>
      </c>
      <c r="J52" s="16"/>
    </row>
    <row r="53" spans="1:10" ht="15" customHeight="1" thickTop="1">
      <c r="A53" s="5"/>
      <c r="B53" s="171"/>
      <c r="C53" s="171"/>
      <c r="D53" s="171"/>
      <c r="E53" s="171"/>
      <c r="F53" s="171"/>
      <c r="G53" s="171"/>
      <c r="H53" s="16"/>
      <c r="I53" s="16"/>
      <c r="J53" s="16"/>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1" sqref="J1"/>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54" t="s">
        <v>264</v>
      </c>
      <c r="B1" s="254"/>
      <c r="C1" s="254"/>
      <c r="D1" s="254"/>
      <c r="E1" s="254"/>
      <c r="F1" s="254"/>
      <c r="G1" s="254"/>
      <c r="H1" s="254"/>
      <c r="I1" s="135"/>
      <c r="J1" s="146" t="s">
        <v>186</v>
      </c>
    </row>
    <row r="2" spans="1:10" ht="16.5" thickBot="1">
      <c r="A2" s="254" t="s">
        <v>311</v>
      </c>
      <c r="B2" s="254"/>
      <c r="C2" s="254"/>
      <c r="D2" s="254"/>
      <c r="E2" s="254"/>
      <c r="F2" s="254"/>
      <c r="G2" s="254"/>
      <c r="H2" s="254"/>
      <c r="I2" s="135"/>
      <c r="J2" s="147" t="s">
        <v>188</v>
      </c>
    </row>
    <row r="3" spans="1:9" ht="13.5" thickTop="1">
      <c r="A3" s="5"/>
      <c r="B3" s="20"/>
      <c r="C3" s="20"/>
      <c r="D3" s="20"/>
      <c r="E3" s="20"/>
      <c r="F3" s="20"/>
      <c r="G3" s="20"/>
      <c r="H3" s="20"/>
      <c r="I3" s="16"/>
    </row>
    <row r="4" spans="1:9" ht="15" customHeight="1">
      <c r="A4" s="5"/>
      <c r="B4" s="20"/>
      <c r="C4" s="20"/>
      <c r="D4" s="20"/>
      <c r="E4" s="20"/>
      <c r="F4" s="246" t="s">
        <v>312</v>
      </c>
      <c r="G4" s="246"/>
      <c r="H4" s="246"/>
      <c r="I4" s="16"/>
    </row>
    <row r="5" spans="1:9" ht="15" customHeight="1">
      <c r="A5" s="5"/>
      <c r="B5" s="16"/>
      <c r="C5" s="16"/>
      <c r="D5" s="16"/>
      <c r="E5" s="16"/>
      <c r="F5" s="49" t="s">
        <v>313</v>
      </c>
      <c r="G5" s="49" t="s">
        <v>267</v>
      </c>
      <c r="H5" s="49" t="s">
        <v>314</v>
      </c>
      <c r="I5" s="16"/>
    </row>
    <row r="6" spans="1:9" ht="15" customHeight="1">
      <c r="A6" s="5"/>
      <c r="B6" s="157" t="s">
        <v>525</v>
      </c>
      <c r="C6" s="157"/>
      <c r="D6" s="157"/>
      <c r="E6" s="157"/>
      <c r="F6" s="35">
        <v>2009</v>
      </c>
      <c r="G6" s="35">
        <v>2008</v>
      </c>
      <c r="H6" s="35">
        <v>2007</v>
      </c>
      <c r="I6" s="16"/>
    </row>
    <row r="7" spans="1:9" ht="15" customHeight="1">
      <c r="A7" s="5"/>
      <c r="B7" s="174" t="s">
        <v>315</v>
      </c>
      <c r="C7" s="174"/>
      <c r="D7" s="174"/>
      <c r="E7" s="174"/>
      <c r="F7" s="162">
        <v>2988866</v>
      </c>
      <c r="G7" s="162">
        <v>3055419</v>
      </c>
      <c r="H7" s="162">
        <v>2794409</v>
      </c>
      <c r="I7" s="16"/>
    </row>
    <row r="8" spans="1:9" ht="15" customHeight="1">
      <c r="A8" s="5"/>
      <c r="B8" s="175" t="s">
        <v>316</v>
      </c>
      <c r="C8" s="175"/>
      <c r="D8" s="175"/>
      <c r="E8" s="175"/>
      <c r="F8" s="163"/>
      <c r="G8" s="163"/>
      <c r="H8" s="163"/>
      <c r="I8" s="16"/>
    </row>
    <row r="9" spans="1:9" ht="15" customHeight="1">
      <c r="A9" s="5"/>
      <c r="B9" s="176" t="s">
        <v>317</v>
      </c>
      <c r="C9" s="176"/>
      <c r="D9" s="176"/>
      <c r="E9" s="176"/>
      <c r="F9" s="172">
        <v>1814765</v>
      </c>
      <c r="G9" s="172">
        <v>1632281</v>
      </c>
      <c r="H9" s="172">
        <v>1453980</v>
      </c>
      <c r="I9" s="16"/>
    </row>
    <row r="10" spans="1:9" ht="15" customHeight="1">
      <c r="A10" s="5"/>
      <c r="B10" s="174" t="s">
        <v>318</v>
      </c>
      <c r="C10" s="174"/>
      <c r="D10" s="174"/>
      <c r="E10" s="174"/>
      <c r="F10" s="166">
        <f>F7-F9</f>
        <v>1174101</v>
      </c>
      <c r="G10" s="166">
        <f>G7-G9</f>
        <v>1423138</v>
      </c>
      <c r="H10" s="166">
        <f>H7-H9</f>
        <v>1340429</v>
      </c>
      <c r="I10" s="16"/>
    </row>
    <row r="11" spans="1:9" ht="15" customHeight="1">
      <c r="A11" s="5"/>
      <c r="B11" s="175" t="s">
        <v>319</v>
      </c>
      <c r="C11" s="175"/>
      <c r="D11" s="175"/>
      <c r="E11" s="175"/>
      <c r="F11" s="163">
        <v>740742</v>
      </c>
      <c r="G11" s="163">
        <v>715180</v>
      </c>
      <c r="H11" s="163">
        <v>665606</v>
      </c>
      <c r="I11" s="16"/>
    </row>
    <row r="12" spans="1:9" ht="15" customHeight="1">
      <c r="A12" s="5"/>
      <c r="B12" s="174" t="s">
        <v>320</v>
      </c>
      <c r="C12" s="174"/>
      <c r="D12" s="174"/>
      <c r="E12" s="174"/>
      <c r="F12" s="169">
        <v>131219</v>
      </c>
      <c r="G12" s="169">
        <v>109203</v>
      </c>
      <c r="H12" s="169">
        <v>88033</v>
      </c>
      <c r="I12" s="16"/>
    </row>
    <row r="13" spans="1:9" ht="15" customHeight="1">
      <c r="A13" s="5"/>
      <c r="B13" s="174" t="s">
        <v>321</v>
      </c>
      <c r="C13" s="174"/>
      <c r="D13" s="174"/>
      <c r="E13" s="174"/>
      <c r="F13" s="163">
        <f>F10-F11-F12</f>
        <v>302140</v>
      </c>
      <c r="G13" s="163">
        <f>G10-G11-G12</f>
        <v>598755</v>
      </c>
      <c r="H13" s="163">
        <f>H10-H11-H12</f>
        <v>586790</v>
      </c>
      <c r="I13" s="16"/>
    </row>
    <row r="14" spans="1:9" ht="15" customHeight="1">
      <c r="A14" s="5"/>
      <c r="B14" s="174" t="s">
        <v>322</v>
      </c>
      <c r="C14" s="174"/>
      <c r="D14" s="174"/>
      <c r="E14" s="174"/>
      <c r="F14" s="163">
        <v>17790</v>
      </c>
      <c r="G14" s="163">
        <v>37626</v>
      </c>
      <c r="H14" s="163">
        <v>42277</v>
      </c>
      <c r="I14" s="16"/>
    </row>
    <row r="15" spans="1:9" ht="15" customHeight="1">
      <c r="A15" s="5"/>
      <c r="B15" s="174" t="s">
        <v>323</v>
      </c>
      <c r="C15" s="174"/>
      <c r="D15" s="174"/>
      <c r="E15" s="174"/>
      <c r="F15" s="169">
        <v>22889</v>
      </c>
      <c r="G15" s="169">
        <v>0</v>
      </c>
      <c r="H15" s="169">
        <v>0</v>
      </c>
      <c r="I15" s="16"/>
    </row>
    <row r="16" spans="1:9" ht="15" customHeight="1">
      <c r="A16" s="5"/>
      <c r="B16" s="174" t="s">
        <v>324</v>
      </c>
      <c r="C16" s="174"/>
      <c r="D16" s="174"/>
      <c r="E16" s="174"/>
      <c r="F16" s="163">
        <f>F13+F14-F15</f>
        <v>297041</v>
      </c>
      <c r="G16" s="163">
        <f>G13+G14-G15</f>
        <v>636381</v>
      </c>
      <c r="H16" s="163">
        <f>H13+H14-H15</f>
        <v>629067</v>
      </c>
      <c r="I16" s="16"/>
    </row>
    <row r="17" spans="1:9" ht="15" customHeight="1">
      <c r="A17" s="5"/>
      <c r="B17" s="174" t="s">
        <v>325</v>
      </c>
      <c r="C17" s="174"/>
      <c r="D17" s="174"/>
      <c r="E17" s="174"/>
      <c r="F17" s="169">
        <v>117980</v>
      </c>
      <c r="G17" s="169">
        <v>236362</v>
      </c>
      <c r="H17" s="169">
        <v>241708</v>
      </c>
      <c r="I17" s="16"/>
    </row>
    <row r="18" spans="1:9" ht="15" customHeight="1" thickBot="1">
      <c r="A18" s="5"/>
      <c r="B18" s="174" t="s">
        <v>326</v>
      </c>
      <c r="C18" s="174"/>
      <c r="D18" s="174"/>
      <c r="E18" s="174"/>
      <c r="F18" s="170">
        <f>F16-F17</f>
        <v>179061</v>
      </c>
      <c r="G18" s="170">
        <f>G16-G17</f>
        <v>400019</v>
      </c>
      <c r="H18" s="170">
        <f>H16-H17</f>
        <v>387359</v>
      </c>
      <c r="I18" s="16"/>
    </row>
    <row r="19" spans="1:9" ht="15" customHeight="1" thickTop="1">
      <c r="A19" s="5"/>
      <c r="B19" s="174"/>
      <c r="C19" s="174"/>
      <c r="D19" s="174"/>
      <c r="E19" s="174"/>
      <c r="F19" s="161"/>
      <c r="G19" s="161"/>
      <c r="H19" s="161"/>
      <c r="I19" s="16"/>
    </row>
    <row r="20" spans="1:9" ht="15" customHeight="1">
      <c r="A20" s="5"/>
      <c r="B20" s="174" t="s">
        <v>327</v>
      </c>
      <c r="C20" s="174"/>
      <c r="D20" s="174"/>
      <c r="E20" s="174"/>
      <c r="F20" s="177">
        <v>0.87</v>
      </c>
      <c r="G20" s="177">
        <v>1.85</v>
      </c>
      <c r="H20" s="177">
        <v>1.74</v>
      </c>
      <c r="I20" s="16"/>
    </row>
    <row r="21" spans="1:9" ht="15" customHeight="1">
      <c r="A21" s="5"/>
      <c r="B21" s="174" t="s">
        <v>328</v>
      </c>
      <c r="C21" s="174"/>
      <c r="D21" s="174"/>
      <c r="E21" s="174"/>
      <c r="F21" s="177">
        <v>0.86</v>
      </c>
      <c r="G21" s="177">
        <v>1.82</v>
      </c>
      <c r="H21" s="177">
        <v>1.7</v>
      </c>
      <c r="I21" s="16"/>
    </row>
    <row r="22" spans="1:9" ht="15" customHeight="1">
      <c r="A22" s="5"/>
      <c r="B22" s="175" t="s">
        <v>329</v>
      </c>
      <c r="C22" s="175"/>
      <c r="D22" s="175"/>
      <c r="E22" s="175"/>
      <c r="F22" s="178">
        <v>205169</v>
      </c>
      <c r="G22" s="178">
        <v>216119</v>
      </c>
      <c r="H22" s="178">
        <v>222662</v>
      </c>
      <c r="I22" s="16"/>
    </row>
    <row r="23" spans="1:9" ht="15" customHeight="1">
      <c r="A23" s="5"/>
      <c r="B23" s="175" t="s">
        <v>330</v>
      </c>
      <c r="C23" s="175"/>
      <c r="D23" s="175"/>
      <c r="E23" s="175"/>
      <c r="F23" s="178">
        <v>207582</v>
      </c>
      <c r="G23" s="178">
        <v>220280</v>
      </c>
      <c r="H23" s="178">
        <v>228384</v>
      </c>
      <c r="I23" s="16"/>
    </row>
    <row r="24" spans="1:9" ht="15" customHeight="1">
      <c r="A24" s="5"/>
      <c r="B24" s="16"/>
      <c r="C24" s="16"/>
      <c r="D24" s="16"/>
      <c r="E24" s="16"/>
      <c r="F24" s="16"/>
      <c r="G24" s="16"/>
      <c r="H24" s="16"/>
      <c r="I24" s="16"/>
    </row>
  </sheetData>
  <sheetProtection password="C690" sheet="1" objects="1" scenarios="1" selectLockedCells="1"/>
  <mergeCells count="3">
    <mergeCell ref="F4:H4"/>
    <mergeCell ref="A1:I1"/>
    <mergeCell ref="A2:I2"/>
  </mergeCells>
  <hyperlinks>
    <hyperlink ref="J1"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54" t="s">
        <v>264</v>
      </c>
      <c r="B1" s="254"/>
      <c r="C1" s="254"/>
      <c r="D1" s="254"/>
      <c r="E1" s="254"/>
      <c r="F1" s="254"/>
      <c r="G1" s="254"/>
      <c r="H1" s="254"/>
      <c r="I1" s="254"/>
      <c r="J1" s="146" t="s">
        <v>186</v>
      </c>
    </row>
    <row r="2" spans="1:10" ht="16.5" thickBot="1">
      <c r="A2" s="254" t="s">
        <v>331</v>
      </c>
      <c r="B2" s="254"/>
      <c r="C2" s="254"/>
      <c r="D2" s="254"/>
      <c r="E2" s="254"/>
      <c r="F2" s="254"/>
      <c r="G2" s="254"/>
      <c r="H2" s="254"/>
      <c r="I2" s="254"/>
      <c r="J2" s="147" t="s">
        <v>188</v>
      </c>
    </row>
    <row r="3" spans="1:9" ht="13.5" thickTop="1">
      <c r="A3" s="20"/>
      <c r="B3" s="20"/>
      <c r="C3" s="20"/>
      <c r="D3" s="20"/>
      <c r="E3" s="20"/>
      <c r="F3" s="20"/>
      <c r="G3" s="20"/>
      <c r="H3" s="20"/>
      <c r="I3" s="16"/>
    </row>
    <row r="4" spans="1:9" ht="15" customHeight="1">
      <c r="A4" s="20"/>
      <c r="B4" s="20"/>
      <c r="C4" s="20"/>
      <c r="D4" s="20"/>
      <c r="E4" s="20"/>
      <c r="F4" s="246" t="s">
        <v>312</v>
      </c>
      <c r="G4" s="246"/>
      <c r="H4" s="246"/>
      <c r="I4" s="16"/>
    </row>
    <row r="5" spans="1:9" ht="15" customHeight="1">
      <c r="A5" s="16"/>
      <c r="B5" s="16"/>
      <c r="C5" s="16"/>
      <c r="D5" s="16"/>
      <c r="E5" s="16"/>
      <c r="F5" s="49" t="s">
        <v>313</v>
      </c>
      <c r="G5" s="49" t="s">
        <v>267</v>
      </c>
      <c r="H5" s="49" t="s">
        <v>314</v>
      </c>
      <c r="I5" s="16"/>
    </row>
    <row r="6" spans="1:9" ht="15" customHeight="1">
      <c r="A6" s="157" t="s">
        <v>526</v>
      </c>
      <c r="B6" s="157"/>
      <c r="C6" s="157"/>
      <c r="D6" s="157"/>
      <c r="E6" s="157"/>
      <c r="F6" s="35">
        <v>2009</v>
      </c>
      <c r="G6" s="35">
        <v>2008</v>
      </c>
      <c r="H6" s="35">
        <v>2007</v>
      </c>
      <c r="I6" s="16"/>
    </row>
    <row r="7" spans="1:9" ht="15" customHeight="1">
      <c r="A7" s="224" t="s">
        <v>326</v>
      </c>
      <c r="B7" s="224"/>
      <c r="C7" s="224"/>
      <c r="D7" s="224"/>
      <c r="E7" s="224"/>
      <c r="F7" s="162">
        <v>179061</v>
      </c>
      <c r="G7" s="162">
        <v>400019</v>
      </c>
      <c r="H7" s="162">
        <v>387359</v>
      </c>
      <c r="I7" s="16"/>
    </row>
    <row r="8" spans="1:9" ht="15" customHeight="1">
      <c r="A8" s="167" t="s">
        <v>332</v>
      </c>
      <c r="B8" s="167"/>
      <c r="C8" s="167"/>
      <c r="D8" s="167"/>
      <c r="E8" s="167"/>
      <c r="F8" s="179"/>
      <c r="G8" s="179"/>
      <c r="H8" s="179"/>
      <c r="I8" s="16"/>
    </row>
    <row r="9" spans="1:9" ht="15" customHeight="1">
      <c r="A9" s="168" t="s">
        <v>333</v>
      </c>
      <c r="B9" s="168"/>
      <c r="C9" s="168"/>
      <c r="D9" s="168"/>
      <c r="E9" s="168"/>
      <c r="F9" s="180">
        <v>-22795</v>
      </c>
      <c r="G9" s="180">
        <v>0</v>
      </c>
      <c r="H9" s="180">
        <v>0</v>
      </c>
      <c r="I9" s="16"/>
    </row>
    <row r="10" spans="1:9" ht="15" customHeight="1">
      <c r="A10" s="224" t="s">
        <v>334</v>
      </c>
      <c r="B10" s="224"/>
      <c r="C10" s="224"/>
      <c r="D10" s="224"/>
      <c r="E10" s="224"/>
      <c r="F10" s="180"/>
      <c r="G10" s="180"/>
      <c r="H10" s="180"/>
      <c r="I10" s="16"/>
    </row>
    <row r="11" spans="1:9" ht="15" customHeight="1">
      <c r="A11" s="224" t="s">
        <v>335</v>
      </c>
      <c r="B11" s="224"/>
      <c r="C11" s="224"/>
      <c r="D11" s="224"/>
      <c r="E11" s="224"/>
      <c r="F11" s="180">
        <v>751</v>
      </c>
      <c r="G11" s="180"/>
      <c r="H11" s="180"/>
      <c r="I11" s="16"/>
    </row>
    <row r="12" spans="1:9" ht="15" customHeight="1">
      <c r="A12" s="167" t="s">
        <v>336</v>
      </c>
      <c r="B12" s="167"/>
      <c r="C12" s="167"/>
      <c r="D12" s="167"/>
      <c r="E12" s="167"/>
      <c r="F12" s="179"/>
      <c r="G12" s="179"/>
      <c r="H12" s="179"/>
      <c r="I12" s="16"/>
    </row>
    <row r="13" spans="1:9" ht="15" customHeight="1">
      <c r="A13" s="167" t="s">
        <v>337</v>
      </c>
      <c r="B13" s="167"/>
      <c r="C13" s="167"/>
      <c r="D13" s="167"/>
      <c r="E13" s="167"/>
      <c r="F13" s="179">
        <v>197</v>
      </c>
      <c r="G13" s="179">
        <v>242</v>
      </c>
      <c r="H13" s="179">
        <v>356</v>
      </c>
      <c r="I13" s="16"/>
    </row>
    <row r="14" spans="1:9" ht="15" customHeight="1">
      <c r="A14" s="224" t="s">
        <v>338</v>
      </c>
      <c r="B14" s="224"/>
      <c r="C14" s="224"/>
      <c r="D14" s="224"/>
      <c r="E14" s="224"/>
      <c r="F14" s="179">
        <v>-378</v>
      </c>
      <c r="G14" s="179">
        <v>947</v>
      </c>
      <c r="H14" s="179">
        <v>-191</v>
      </c>
      <c r="I14" s="16"/>
    </row>
    <row r="15" spans="1:9" ht="15" customHeight="1">
      <c r="A15" s="224" t="s">
        <v>339</v>
      </c>
      <c r="B15" s="224"/>
      <c r="C15" s="224"/>
      <c r="D15" s="224"/>
      <c r="E15" s="224"/>
      <c r="F15" s="179"/>
      <c r="G15" s="179"/>
      <c r="H15" s="179"/>
      <c r="I15" s="16"/>
    </row>
    <row r="16" spans="1:9" ht="15" customHeight="1">
      <c r="A16" s="224" t="s">
        <v>340</v>
      </c>
      <c r="B16" s="224"/>
      <c r="C16" s="224"/>
      <c r="D16" s="224"/>
      <c r="E16" s="224"/>
      <c r="F16" s="179"/>
      <c r="G16" s="179"/>
      <c r="H16" s="179"/>
      <c r="I16" s="16"/>
    </row>
    <row r="17" spans="1:9" ht="15" customHeight="1">
      <c r="A17" s="224" t="s">
        <v>341</v>
      </c>
      <c r="B17" s="224"/>
      <c r="C17" s="224"/>
      <c r="D17" s="224"/>
      <c r="E17" s="224"/>
      <c r="F17" s="179">
        <v>0</v>
      </c>
      <c r="G17" s="179">
        <v>0</v>
      </c>
      <c r="H17" s="179">
        <v>-177</v>
      </c>
      <c r="I17" s="16"/>
    </row>
    <row r="18" spans="1:9" ht="15" customHeight="1">
      <c r="A18" s="224" t="s">
        <v>342</v>
      </c>
      <c r="B18" s="224"/>
      <c r="C18" s="224"/>
      <c r="D18" s="224"/>
      <c r="E18" s="224"/>
      <c r="F18" s="179">
        <v>-27649</v>
      </c>
      <c r="G18" s="179">
        <v>12582</v>
      </c>
      <c r="H18" s="179">
        <v>-1180</v>
      </c>
      <c r="I18" s="16"/>
    </row>
    <row r="19" spans="1:9" ht="15" customHeight="1">
      <c r="A19" s="224" t="s">
        <v>343</v>
      </c>
      <c r="B19" s="224"/>
      <c r="C19" s="224"/>
      <c r="D19" s="224"/>
      <c r="E19" s="224"/>
      <c r="F19" s="179"/>
      <c r="G19" s="179"/>
      <c r="H19" s="179"/>
      <c r="I19" s="16"/>
    </row>
    <row r="20" spans="1:9" ht="15" customHeight="1">
      <c r="A20" s="224" t="s">
        <v>344</v>
      </c>
      <c r="B20" s="224"/>
      <c r="C20" s="224"/>
      <c r="D20" s="224"/>
      <c r="E20" s="224"/>
      <c r="F20" s="169">
        <v>0</v>
      </c>
      <c r="G20" s="169">
        <v>0</v>
      </c>
      <c r="H20" s="169">
        <v>878</v>
      </c>
      <c r="I20" s="16"/>
    </row>
    <row r="21" spans="1:9" ht="15" customHeight="1">
      <c r="A21" s="224" t="s">
        <v>345</v>
      </c>
      <c r="B21" s="224"/>
      <c r="C21" s="224"/>
      <c r="D21" s="224"/>
      <c r="E21" s="224"/>
      <c r="F21" s="169">
        <f>SUM(F9:F20)</f>
        <v>-49874</v>
      </c>
      <c r="G21" s="169">
        <f>SUM(G9:G20)</f>
        <v>13771</v>
      </c>
      <c r="H21" s="169">
        <f>SUM(H9:H20)</f>
        <v>-314</v>
      </c>
      <c r="I21" s="16"/>
    </row>
    <row r="22" spans="1:9" ht="15" customHeight="1" thickBot="1">
      <c r="A22" s="224" t="s">
        <v>346</v>
      </c>
      <c r="B22" s="224"/>
      <c r="C22" s="224"/>
      <c r="D22" s="224"/>
      <c r="E22" s="224"/>
      <c r="F22" s="170">
        <f>F7+F21</f>
        <v>129187</v>
      </c>
      <c r="G22" s="170">
        <f>G7+G21</f>
        <v>413790</v>
      </c>
      <c r="H22" s="170">
        <f>H7+H21</f>
        <v>387045</v>
      </c>
      <c r="I22" s="16"/>
    </row>
    <row r="23" spans="1:9" ht="13.5" thickTop="1">
      <c r="A23" s="5"/>
      <c r="B23" s="5"/>
      <c r="C23" s="5"/>
      <c r="D23" s="5"/>
      <c r="E23" s="5"/>
      <c r="F23" s="5"/>
      <c r="G23" s="5"/>
      <c r="H23" s="5"/>
      <c r="I23" s="5"/>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54" t="s">
        <v>264</v>
      </c>
      <c r="B1" s="254"/>
      <c r="C1" s="254"/>
      <c r="D1" s="254"/>
      <c r="E1" s="254"/>
      <c r="F1" s="254"/>
      <c r="G1" s="254"/>
      <c r="H1" s="254"/>
      <c r="I1" s="254"/>
      <c r="J1" s="254"/>
      <c r="K1" s="254"/>
      <c r="L1" s="254"/>
      <c r="M1" s="135"/>
      <c r="N1" s="146" t="s">
        <v>186</v>
      </c>
    </row>
    <row r="2" spans="1:14" ht="16.5" thickBot="1">
      <c r="A2" s="254" t="s">
        <v>347</v>
      </c>
      <c r="B2" s="254"/>
      <c r="C2" s="254"/>
      <c r="D2" s="254"/>
      <c r="E2" s="254"/>
      <c r="F2" s="254"/>
      <c r="G2" s="254"/>
      <c r="H2" s="254"/>
      <c r="I2" s="254"/>
      <c r="J2" s="254"/>
      <c r="K2" s="254"/>
      <c r="L2" s="254"/>
      <c r="M2" s="135"/>
      <c r="N2" s="147" t="s">
        <v>188</v>
      </c>
    </row>
    <row r="3" spans="1:13" ht="15.75" customHeight="1" thickTop="1">
      <c r="A3" s="5"/>
      <c r="B3" s="171"/>
      <c r="C3" s="171"/>
      <c r="D3" s="171"/>
      <c r="E3" s="171"/>
      <c r="F3" s="171"/>
      <c r="G3" s="171"/>
      <c r="H3" s="171"/>
      <c r="I3" s="171"/>
      <c r="J3" s="171"/>
      <c r="K3" s="171"/>
      <c r="L3" s="171"/>
      <c r="M3" s="16"/>
    </row>
    <row r="4" spans="1:13" ht="15" customHeight="1">
      <c r="A4" s="5"/>
      <c r="B4" s="16"/>
      <c r="C4" s="16"/>
      <c r="D4" s="16"/>
      <c r="E4" s="49"/>
      <c r="F4" s="49"/>
      <c r="G4" s="49"/>
      <c r="H4" s="49"/>
      <c r="I4" s="49"/>
      <c r="J4" s="49"/>
      <c r="K4" s="49" t="s">
        <v>59</v>
      </c>
      <c r="L4" s="49"/>
      <c r="M4" s="16"/>
    </row>
    <row r="5" spans="1:13" ht="15" customHeight="1">
      <c r="A5" s="5"/>
      <c r="B5" s="16"/>
      <c r="C5" s="16"/>
      <c r="D5" s="16"/>
      <c r="E5" s="49" t="s">
        <v>348</v>
      </c>
      <c r="F5" s="49"/>
      <c r="G5" s="49"/>
      <c r="H5" s="49"/>
      <c r="I5" s="49"/>
      <c r="J5" s="49" t="s">
        <v>349</v>
      </c>
      <c r="K5" s="49" t="s">
        <v>259</v>
      </c>
      <c r="L5" s="49"/>
      <c r="M5" s="16"/>
    </row>
    <row r="6" spans="1:13" ht="15" customHeight="1">
      <c r="A6" s="5"/>
      <c r="B6" s="157"/>
      <c r="C6" s="157"/>
      <c r="D6" s="16"/>
      <c r="E6" s="49" t="s">
        <v>350</v>
      </c>
      <c r="F6" s="49" t="s">
        <v>351</v>
      </c>
      <c r="G6" s="49" t="s">
        <v>352</v>
      </c>
      <c r="H6" s="49" t="s">
        <v>353</v>
      </c>
      <c r="I6" s="49" t="s">
        <v>354</v>
      </c>
      <c r="J6" s="49" t="s">
        <v>355</v>
      </c>
      <c r="K6" s="49" t="s">
        <v>356</v>
      </c>
      <c r="L6" s="49" t="s">
        <v>357</v>
      </c>
      <c r="M6" s="16"/>
    </row>
    <row r="7" spans="1:13" ht="15" customHeight="1" thickBot="1">
      <c r="A7" s="5"/>
      <c r="B7" s="138" t="s">
        <v>268</v>
      </c>
      <c r="C7" s="138"/>
      <c r="D7" s="138"/>
      <c r="E7" s="181" t="s">
        <v>358</v>
      </c>
      <c r="F7" s="159" t="s">
        <v>359</v>
      </c>
      <c r="G7" s="159" t="s">
        <v>360</v>
      </c>
      <c r="H7" s="159" t="s">
        <v>44</v>
      </c>
      <c r="I7" s="159" t="s">
        <v>361</v>
      </c>
      <c r="J7" s="159" t="s">
        <v>110</v>
      </c>
      <c r="K7" s="159" t="s">
        <v>362</v>
      </c>
      <c r="L7" s="159" t="s">
        <v>363</v>
      </c>
      <c r="M7" s="16"/>
    </row>
    <row r="8" spans="1:13" ht="15" customHeight="1">
      <c r="A8" s="5"/>
      <c r="B8" s="137" t="s">
        <v>364</v>
      </c>
      <c r="C8" s="137"/>
      <c r="D8" s="137"/>
      <c r="E8" s="182">
        <v>221897</v>
      </c>
      <c r="F8" s="183">
        <v>2416</v>
      </c>
      <c r="G8" s="183">
        <v>369807</v>
      </c>
      <c r="H8" s="183">
        <v>978855</v>
      </c>
      <c r="I8" s="183">
        <v>-216513</v>
      </c>
      <c r="J8" s="183">
        <v>-1041</v>
      </c>
      <c r="K8" s="183">
        <v>22028</v>
      </c>
      <c r="L8" s="183">
        <v>1155552</v>
      </c>
      <c r="M8" s="16"/>
    </row>
    <row r="9" spans="1:13" ht="15" customHeight="1">
      <c r="A9" s="5"/>
      <c r="B9" s="253" t="s">
        <v>365</v>
      </c>
      <c r="C9" s="253"/>
      <c r="D9" s="253"/>
      <c r="E9" s="163">
        <v>4556</v>
      </c>
      <c r="F9" s="163">
        <v>45</v>
      </c>
      <c r="G9" s="163">
        <v>83615</v>
      </c>
      <c r="H9" s="163">
        <v>0</v>
      </c>
      <c r="I9" s="163">
        <v>0</v>
      </c>
      <c r="J9" s="163">
        <v>1041</v>
      </c>
      <c r="K9" s="163">
        <v>0</v>
      </c>
      <c r="L9" s="163">
        <v>84701</v>
      </c>
      <c r="M9" s="16"/>
    </row>
    <row r="10" spans="1:13" ht="15" customHeight="1">
      <c r="A10" s="5"/>
      <c r="B10" s="253" t="s">
        <v>366</v>
      </c>
      <c r="C10" s="253"/>
      <c r="D10" s="253"/>
      <c r="E10" s="163"/>
      <c r="F10" s="163"/>
      <c r="G10" s="163"/>
      <c r="H10" s="163"/>
      <c r="I10" s="163"/>
      <c r="J10" s="163"/>
      <c r="K10" s="163"/>
      <c r="L10" s="163"/>
      <c r="M10" s="16"/>
    </row>
    <row r="11" spans="1:13" ht="15" customHeight="1">
      <c r="A11" s="5"/>
      <c r="B11" s="253" t="s">
        <v>367</v>
      </c>
      <c r="C11" s="253"/>
      <c r="D11" s="253"/>
      <c r="E11" s="163">
        <v>-5250</v>
      </c>
      <c r="F11" s="163">
        <v>0</v>
      </c>
      <c r="G11" s="163">
        <v>0</v>
      </c>
      <c r="H11" s="163"/>
      <c r="I11" s="163">
        <v>-146485</v>
      </c>
      <c r="J11" s="163">
        <v>0</v>
      </c>
      <c r="K11" s="163">
        <v>0</v>
      </c>
      <c r="L11" s="163">
        <v>-146485</v>
      </c>
      <c r="M11" s="16"/>
    </row>
    <row r="12" spans="1:13" ht="15" customHeight="1">
      <c r="A12" s="5"/>
      <c r="B12" s="253" t="s">
        <v>368</v>
      </c>
      <c r="C12" s="253"/>
      <c r="D12" s="253"/>
      <c r="E12" s="163">
        <v>-443</v>
      </c>
      <c r="F12" s="163">
        <v>0</v>
      </c>
      <c r="G12" s="163">
        <v>0</v>
      </c>
      <c r="H12" s="163">
        <v>0</v>
      </c>
      <c r="I12" s="163">
        <v>-7635</v>
      </c>
      <c r="J12" s="163">
        <v>0</v>
      </c>
      <c r="K12" s="163">
        <v>0</v>
      </c>
      <c r="L12" s="163">
        <v>-7635</v>
      </c>
      <c r="M12" s="16"/>
    </row>
    <row r="13" spans="1:13" ht="15" customHeight="1">
      <c r="A13" s="5"/>
      <c r="B13" s="253" t="s">
        <v>369</v>
      </c>
      <c r="C13" s="253"/>
      <c r="D13" s="253"/>
      <c r="E13" s="163"/>
      <c r="F13" s="163"/>
      <c r="G13" s="163">
        <v>0</v>
      </c>
      <c r="H13" s="163">
        <v>0</v>
      </c>
      <c r="I13" s="163"/>
      <c r="J13" s="163"/>
      <c r="K13" s="163"/>
      <c r="L13" s="163"/>
      <c r="M13" s="16"/>
    </row>
    <row r="14" spans="1:13" ht="15" customHeight="1">
      <c r="A14" s="5"/>
      <c r="B14" s="253" t="s">
        <v>370</v>
      </c>
      <c r="C14" s="253"/>
      <c r="D14" s="253"/>
      <c r="E14" s="163">
        <v>-4</v>
      </c>
      <c r="F14" s="163">
        <v>0</v>
      </c>
      <c r="G14" s="163">
        <v>-113</v>
      </c>
      <c r="H14" s="163">
        <v>0</v>
      </c>
      <c r="I14" s="163">
        <v>0</v>
      </c>
      <c r="J14" s="163">
        <v>0</v>
      </c>
      <c r="K14" s="163">
        <v>0</v>
      </c>
      <c r="L14" s="163">
        <v>-113</v>
      </c>
      <c r="M14" s="16"/>
    </row>
    <row r="15" spans="1:13" ht="15" customHeight="1">
      <c r="A15" s="5"/>
      <c r="B15" s="253" t="s">
        <v>371</v>
      </c>
      <c r="C15" s="253"/>
      <c r="D15" s="253"/>
      <c r="E15" s="163">
        <v>528</v>
      </c>
      <c r="F15" s="163">
        <v>0</v>
      </c>
      <c r="G15" s="163">
        <v>109</v>
      </c>
      <c r="H15" s="163">
        <v>-2348</v>
      </c>
      <c r="I15" s="163">
        <v>8007</v>
      </c>
      <c r="J15" s="163">
        <v>0</v>
      </c>
      <c r="K15" s="163">
        <v>0</v>
      </c>
      <c r="L15" s="163">
        <v>5768</v>
      </c>
      <c r="M15" s="16"/>
    </row>
    <row r="16" spans="1:13" ht="15" customHeight="1">
      <c r="A16" s="5"/>
      <c r="B16" s="253" t="s">
        <v>326</v>
      </c>
      <c r="C16" s="253"/>
      <c r="D16" s="253"/>
      <c r="E16" s="180">
        <v>0</v>
      </c>
      <c r="F16" s="180">
        <v>0</v>
      </c>
      <c r="G16" s="180">
        <v>0</v>
      </c>
      <c r="H16" s="180">
        <v>387359</v>
      </c>
      <c r="I16" s="180">
        <v>0</v>
      </c>
      <c r="J16" s="180">
        <v>0</v>
      </c>
      <c r="K16" s="180">
        <v>0</v>
      </c>
      <c r="L16" s="180">
        <v>387359</v>
      </c>
      <c r="M16" s="16"/>
    </row>
    <row r="17" spans="1:13" ht="15" customHeight="1">
      <c r="A17" s="5"/>
      <c r="B17" s="253" t="s">
        <v>372</v>
      </c>
      <c r="C17" s="253"/>
      <c r="D17" s="253"/>
      <c r="E17" s="166">
        <v>0</v>
      </c>
      <c r="F17" s="166">
        <v>0</v>
      </c>
      <c r="G17" s="166">
        <v>0</v>
      </c>
      <c r="H17" s="166"/>
      <c r="I17" s="166">
        <v>0</v>
      </c>
      <c r="J17" s="166">
        <v>0</v>
      </c>
      <c r="K17" s="166">
        <v>-314</v>
      </c>
      <c r="L17" s="166">
        <v>-314</v>
      </c>
      <c r="M17" s="16"/>
    </row>
    <row r="18" spans="1:13" ht="15" customHeight="1">
      <c r="A18" s="5"/>
      <c r="B18" s="253" t="s">
        <v>373</v>
      </c>
      <c r="C18" s="253"/>
      <c r="D18" s="253"/>
      <c r="E18" s="172">
        <v>0</v>
      </c>
      <c r="F18" s="172">
        <v>0</v>
      </c>
      <c r="G18" s="172">
        <v>0</v>
      </c>
      <c r="H18" s="172">
        <v>-61521</v>
      </c>
      <c r="I18" s="172">
        <v>0</v>
      </c>
      <c r="J18" s="172">
        <v>0</v>
      </c>
      <c r="K18" s="172">
        <v>0</v>
      </c>
      <c r="L18" s="172">
        <v>-61521</v>
      </c>
      <c r="M18" s="16"/>
    </row>
    <row r="19" spans="1:13" ht="15" customHeight="1">
      <c r="A19" s="5"/>
      <c r="B19" s="137" t="s">
        <v>374</v>
      </c>
      <c r="C19" s="137"/>
      <c r="D19" s="137"/>
      <c r="E19" s="184">
        <f aca="true" t="shared" si="0" ref="E19:L19">SUM(E8:E18)</f>
        <v>221284</v>
      </c>
      <c r="F19" s="184">
        <f t="shared" si="0"/>
        <v>2461</v>
      </c>
      <c r="G19" s="184">
        <f t="shared" si="0"/>
        <v>453418</v>
      </c>
      <c r="H19" s="184">
        <f t="shared" si="0"/>
        <v>1302345</v>
      </c>
      <c r="I19" s="184">
        <f t="shared" si="0"/>
        <v>-362626</v>
      </c>
      <c r="J19" s="184">
        <f t="shared" si="0"/>
        <v>0</v>
      </c>
      <c r="K19" s="184">
        <f t="shared" si="0"/>
        <v>21714</v>
      </c>
      <c r="L19" s="184">
        <f t="shared" si="0"/>
        <v>1417312</v>
      </c>
      <c r="M19" s="16"/>
    </row>
    <row r="20" spans="1:13" ht="15" customHeight="1">
      <c r="A20" s="5"/>
      <c r="B20" s="253" t="s">
        <v>375</v>
      </c>
      <c r="C20" s="253"/>
      <c r="D20" s="253"/>
      <c r="E20" s="185">
        <v>0</v>
      </c>
      <c r="F20" s="185">
        <v>0</v>
      </c>
      <c r="G20" s="185">
        <v>0</v>
      </c>
      <c r="H20" s="185">
        <v>-13304</v>
      </c>
      <c r="I20" s="185"/>
      <c r="J20" s="185">
        <v>0</v>
      </c>
      <c r="K20" s="185"/>
      <c r="L20" s="185">
        <v>-13304</v>
      </c>
      <c r="M20" s="16"/>
    </row>
    <row r="21" spans="1:13" ht="15" customHeight="1">
      <c r="A21" s="5"/>
      <c r="B21" s="137" t="s">
        <v>376</v>
      </c>
      <c r="C21" s="137"/>
      <c r="D21" s="137"/>
      <c r="E21" s="185">
        <f aca="true" t="shared" si="1" ref="E21:L21">SUM(E19:E20)</f>
        <v>221284</v>
      </c>
      <c r="F21" s="185">
        <f t="shared" si="1"/>
        <v>2461</v>
      </c>
      <c r="G21" s="185">
        <f t="shared" si="1"/>
        <v>453418</v>
      </c>
      <c r="H21" s="185">
        <f t="shared" si="1"/>
        <v>1289041</v>
      </c>
      <c r="I21" s="185">
        <f t="shared" si="1"/>
        <v>-362626</v>
      </c>
      <c r="J21" s="185">
        <f t="shared" si="1"/>
        <v>0</v>
      </c>
      <c r="K21" s="185">
        <f t="shared" si="1"/>
        <v>21714</v>
      </c>
      <c r="L21" s="185">
        <f t="shared" si="1"/>
        <v>1404008</v>
      </c>
      <c r="M21" s="16"/>
    </row>
    <row r="22" spans="1:13" ht="15" customHeight="1">
      <c r="A22" s="5"/>
      <c r="B22" s="253" t="s">
        <v>365</v>
      </c>
      <c r="C22" s="253"/>
      <c r="D22" s="253"/>
      <c r="E22" s="163">
        <v>1092</v>
      </c>
      <c r="F22" s="163">
        <v>20</v>
      </c>
      <c r="G22" s="163">
        <v>39977</v>
      </c>
      <c r="H22" s="163">
        <v>0</v>
      </c>
      <c r="I22" s="163">
        <v>0</v>
      </c>
      <c r="J22" s="163">
        <v>0</v>
      </c>
      <c r="K22" s="163">
        <v>0</v>
      </c>
      <c r="L22" s="163">
        <v>39997</v>
      </c>
      <c r="M22" s="16"/>
    </row>
    <row r="23" spans="1:13" ht="15" customHeight="1">
      <c r="A23" s="5"/>
      <c r="B23" s="253" t="s">
        <v>377</v>
      </c>
      <c r="C23" s="253"/>
      <c r="D23" s="253"/>
      <c r="E23" s="163"/>
      <c r="F23" s="163"/>
      <c r="G23" s="163"/>
      <c r="H23" s="163"/>
      <c r="I23" s="163"/>
      <c r="J23" s="163"/>
      <c r="K23" s="163"/>
      <c r="L23" s="163"/>
      <c r="M23" s="16"/>
    </row>
    <row r="24" spans="1:13" ht="15" customHeight="1">
      <c r="A24" s="5"/>
      <c r="B24" s="253" t="s">
        <v>378</v>
      </c>
      <c r="C24" s="253"/>
      <c r="D24" s="253"/>
      <c r="E24" s="163">
        <v>-18750</v>
      </c>
      <c r="F24" s="163">
        <v>0</v>
      </c>
      <c r="G24" s="163">
        <v>0</v>
      </c>
      <c r="H24" s="163">
        <v>0</v>
      </c>
      <c r="I24" s="163">
        <v>-438291</v>
      </c>
      <c r="J24" s="163">
        <v>0</v>
      </c>
      <c r="K24" s="163">
        <v>0</v>
      </c>
      <c r="L24" s="163">
        <v>-438291</v>
      </c>
      <c r="M24" s="16"/>
    </row>
    <row r="25" spans="1:13" ht="15" customHeight="1">
      <c r="A25" s="5"/>
      <c r="B25" s="253" t="s">
        <v>368</v>
      </c>
      <c r="C25" s="253"/>
      <c r="D25" s="253"/>
      <c r="E25" s="163">
        <v>-415</v>
      </c>
      <c r="F25" s="163">
        <v>0</v>
      </c>
      <c r="G25" s="163">
        <v>0</v>
      </c>
      <c r="H25" s="163">
        <v>0</v>
      </c>
      <c r="I25" s="163">
        <v>-12310</v>
      </c>
      <c r="J25" s="163">
        <v>0</v>
      </c>
      <c r="K25" s="163">
        <v>0</v>
      </c>
      <c r="L25" s="163">
        <v>-12310</v>
      </c>
      <c r="M25" s="16"/>
    </row>
    <row r="26" spans="1:13" ht="15" customHeight="1">
      <c r="A26" s="5"/>
      <c r="B26" s="126" t="s">
        <v>371</v>
      </c>
      <c r="C26" s="126"/>
      <c r="D26" s="126"/>
      <c r="E26" s="163">
        <v>1269</v>
      </c>
      <c r="F26" s="163">
        <v>0</v>
      </c>
      <c r="G26" s="163">
        <v>0</v>
      </c>
      <c r="H26" s="163">
        <v>-6480</v>
      </c>
      <c r="I26" s="163">
        <v>20546</v>
      </c>
      <c r="J26" s="163">
        <v>0</v>
      </c>
      <c r="K26" s="163">
        <v>0</v>
      </c>
      <c r="L26" s="163">
        <v>14066</v>
      </c>
      <c r="M26" s="16"/>
    </row>
    <row r="27" spans="1:13" ht="15" customHeight="1">
      <c r="A27" s="5"/>
      <c r="B27" s="253" t="s">
        <v>326</v>
      </c>
      <c r="C27" s="253"/>
      <c r="D27" s="253"/>
      <c r="E27" s="166">
        <v>0</v>
      </c>
      <c r="F27" s="166">
        <v>0</v>
      </c>
      <c r="G27" s="166">
        <v>0</v>
      </c>
      <c r="H27" s="166">
        <v>400019</v>
      </c>
      <c r="I27" s="166">
        <v>0</v>
      </c>
      <c r="J27" s="166">
        <v>0</v>
      </c>
      <c r="K27" s="166"/>
      <c r="L27" s="166">
        <v>400019</v>
      </c>
      <c r="M27" s="16"/>
    </row>
    <row r="28" spans="1:13" ht="15" customHeight="1">
      <c r="A28" s="5"/>
      <c r="B28" s="253" t="s">
        <v>379</v>
      </c>
      <c r="C28" s="253"/>
      <c r="D28" s="253"/>
      <c r="E28" s="166">
        <v>0</v>
      </c>
      <c r="F28" s="166">
        <v>0</v>
      </c>
      <c r="G28" s="166">
        <v>0</v>
      </c>
      <c r="H28" s="166">
        <v>0</v>
      </c>
      <c r="I28" s="166">
        <v>0</v>
      </c>
      <c r="J28" s="166">
        <v>0</v>
      </c>
      <c r="K28" s="166">
        <v>13771</v>
      </c>
      <c r="L28" s="166">
        <v>13771</v>
      </c>
      <c r="M28" s="16"/>
    </row>
    <row r="29" spans="1:13" ht="15" customHeight="1">
      <c r="A29" s="5"/>
      <c r="B29" s="253" t="s">
        <v>380</v>
      </c>
      <c r="C29" s="253"/>
      <c r="D29" s="253"/>
      <c r="E29" s="172">
        <v>0</v>
      </c>
      <c r="F29" s="172">
        <v>0</v>
      </c>
      <c r="G29" s="172">
        <v>0</v>
      </c>
      <c r="H29" s="172">
        <v>-80796</v>
      </c>
      <c r="I29" s="172">
        <v>0</v>
      </c>
      <c r="J29" s="172">
        <v>0</v>
      </c>
      <c r="K29" s="172">
        <v>0</v>
      </c>
      <c r="L29" s="172">
        <v>-80796</v>
      </c>
      <c r="M29" s="16"/>
    </row>
    <row r="30" spans="1:13" ht="15" customHeight="1">
      <c r="A30" s="5"/>
      <c r="B30" s="137" t="s">
        <v>381</v>
      </c>
      <c r="C30" s="137"/>
      <c r="D30" s="137"/>
      <c r="E30" s="184">
        <f aca="true" t="shared" si="2" ref="E30:L30">SUM(E21:E29)</f>
        <v>204480</v>
      </c>
      <c r="F30" s="184">
        <f t="shared" si="2"/>
        <v>2481</v>
      </c>
      <c r="G30" s="184">
        <f t="shared" si="2"/>
        <v>493395</v>
      </c>
      <c r="H30" s="184">
        <f t="shared" si="2"/>
        <v>1601784</v>
      </c>
      <c r="I30" s="184">
        <f t="shared" si="2"/>
        <v>-792681</v>
      </c>
      <c r="J30" s="184">
        <f t="shared" si="2"/>
        <v>0</v>
      </c>
      <c r="K30" s="184">
        <f t="shared" si="2"/>
        <v>35485</v>
      </c>
      <c r="L30" s="184">
        <f t="shared" si="2"/>
        <v>1340464</v>
      </c>
      <c r="M30" s="16"/>
    </row>
    <row r="31" spans="1:13" ht="15" customHeight="1">
      <c r="A31" s="5"/>
      <c r="B31" s="224" t="s">
        <v>365</v>
      </c>
      <c r="C31" s="224"/>
      <c r="D31" s="224"/>
      <c r="E31" s="163">
        <v>453</v>
      </c>
      <c r="F31" s="163">
        <v>4</v>
      </c>
      <c r="G31" s="163">
        <v>20179</v>
      </c>
      <c r="H31" s="163">
        <v>420</v>
      </c>
      <c r="I31" s="163">
        <v>0</v>
      </c>
      <c r="J31" s="163">
        <v>0</v>
      </c>
      <c r="K31" s="163">
        <v>0</v>
      </c>
      <c r="L31" s="163">
        <v>20603</v>
      </c>
      <c r="M31" s="16"/>
    </row>
    <row r="32" spans="1:13" ht="15" customHeight="1">
      <c r="A32" s="5"/>
      <c r="B32" s="224" t="s">
        <v>368</v>
      </c>
      <c r="C32" s="224"/>
      <c r="D32" s="224"/>
      <c r="E32" s="163">
        <v>-164</v>
      </c>
      <c r="F32" s="163">
        <v>0</v>
      </c>
      <c r="G32" s="163">
        <v>0</v>
      </c>
      <c r="H32" s="163">
        <v>0</v>
      </c>
      <c r="I32" s="163">
        <v>-3432</v>
      </c>
      <c r="J32" s="163">
        <v>0</v>
      </c>
      <c r="K32" s="163">
        <v>0</v>
      </c>
      <c r="L32" s="163">
        <v>-3432</v>
      </c>
      <c r="M32" s="16"/>
    </row>
    <row r="33" spans="1:13" ht="15" customHeight="1">
      <c r="A33" s="5"/>
      <c r="B33" s="224" t="s">
        <v>371</v>
      </c>
      <c r="C33" s="224"/>
      <c r="D33" s="224"/>
      <c r="E33" s="163">
        <v>512</v>
      </c>
      <c r="F33" s="163">
        <v>0</v>
      </c>
      <c r="G33" s="163">
        <v>0</v>
      </c>
      <c r="H33" s="163">
        <v>-4710</v>
      </c>
      <c r="I33" s="163">
        <v>9313</v>
      </c>
      <c r="J33" s="163">
        <v>0</v>
      </c>
      <c r="K33" s="163">
        <v>0</v>
      </c>
      <c r="L33" s="163">
        <v>4603</v>
      </c>
      <c r="M33" s="16"/>
    </row>
    <row r="34" spans="1:13" ht="15" customHeight="1">
      <c r="A34" s="5"/>
      <c r="B34" s="224" t="s">
        <v>326</v>
      </c>
      <c r="C34" s="224"/>
      <c r="D34" s="224"/>
      <c r="E34" s="163">
        <v>0</v>
      </c>
      <c r="F34" s="163">
        <v>0</v>
      </c>
      <c r="G34" s="163">
        <v>0</v>
      </c>
      <c r="H34" s="163">
        <v>179061</v>
      </c>
      <c r="I34" s="163">
        <v>0</v>
      </c>
      <c r="J34" s="163">
        <v>0</v>
      </c>
      <c r="K34" s="163">
        <v>0</v>
      </c>
      <c r="L34" s="163">
        <v>179061</v>
      </c>
      <c r="M34" s="16"/>
    </row>
    <row r="35" spans="1:13" ht="15" customHeight="1">
      <c r="A35" s="5"/>
      <c r="B35" s="224" t="s">
        <v>372</v>
      </c>
      <c r="C35" s="224"/>
      <c r="D35" s="224"/>
      <c r="E35" s="163">
        <v>0</v>
      </c>
      <c r="F35" s="163">
        <v>0</v>
      </c>
      <c r="G35" s="163">
        <v>0</v>
      </c>
      <c r="H35" s="163">
        <v>0</v>
      </c>
      <c r="I35" s="163">
        <v>0</v>
      </c>
      <c r="J35" s="163">
        <v>0</v>
      </c>
      <c r="K35" s="163">
        <v>-49874</v>
      </c>
      <c r="L35" s="163">
        <v>-49874</v>
      </c>
      <c r="M35" s="16"/>
    </row>
    <row r="36" spans="1:13" ht="15" customHeight="1">
      <c r="A36" s="5"/>
      <c r="B36" s="253" t="s">
        <v>382</v>
      </c>
      <c r="C36" s="253"/>
      <c r="D36" s="253"/>
      <c r="E36" s="172">
        <v>0</v>
      </c>
      <c r="F36" s="172">
        <v>0</v>
      </c>
      <c r="G36" s="172">
        <v>0</v>
      </c>
      <c r="H36" s="172">
        <v>-82394</v>
      </c>
      <c r="I36" s="172">
        <v>0</v>
      </c>
      <c r="J36" s="172">
        <v>0</v>
      </c>
      <c r="K36" s="172">
        <v>0</v>
      </c>
      <c r="L36" s="172">
        <v>-82394</v>
      </c>
      <c r="M36" s="16"/>
    </row>
    <row r="37" spans="1:13" ht="15" customHeight="1" thickBot="1">
      <c r="A37" s="5"/>
      <c r="B37" s="136" t="s">
        <v>383</v>
      </c>
      <c r="C37" s="136"/>
      <c r="D37" s="136"/>
      <c r="E37" s="186">
        <f aca="true" t="shared" si="3" ref="E37:L37">SUM(E30:E36)</f>
        <v>205281</v>
      </c>
      <c r="F37" s="186">
        <f t="shared" si="3"/>
        <v>2485</v>
      </c>
      <c r="G37" s="186">
        <f t="shared" si="3"/>
        <v>513574</v>
      </c>
      <c r="H37" s="186">
        <f t="shared" si="3"/>
        <v>1694161</v>
      </c>
      <c r="I37" s="186">
        <f t="shared" si="3"/>
        <v>-786800</v>
      </c>
      <c r="J37" s="186">
        <f t="shared" si="3"/>
        <v>0</v>
      </c>
      <c r="K37" s="186">
        <f t="shared" si="3"/>
        <v>-14389</v>
      </c>
      <c r="L37" s="186">
        <f t="shared" si="3"/>
        <v>1409031</v>
      </c>
      <c r="M37" s="16"/>
    </row>
    <row r="38" spans="1:13" ht="15" customHeight="1" thickTop="1">
      <c r="A38" s="5"/>
      <c r="B38" s="16"/>
      <c r="C38" s="16"/>
      <c r="D38" s="16"/>
      <c r="E38" s="16"/>
      <c r="F38" s="16"/>
      <c r="G38" s="16"/>
      <c r="H38" s="16"/>
      <c r="I38" s="16"/>
      <c r="J38" s="16"/>
      <c r="K38" s="16"/>
      <c r="L38" s="16"/>
      <c r="M38" s="16"/>
    </row>
    <row r="39" spans="1:13" ht="15" customHeight="1">
      <c r="A39" s="5"/>
      <c r="B39" s="187"/>
      <c r="C39" s="187" t="s">
        <v>384</v>
      </c>
      <c r="D39" s="224" t="s">
        <v>385</v>
      </c>
      <c r="E39" s="224"/>
      <c r="F39" s="224"/>
      <c r="G39" s="224"/>
      <c r="H39" s="224"/>
      <c r="I39" s="224"/>
      <c r="J39" s="224"/>
      <c r="K39" s="224"/>
      <c r="L39" s="224"/>
      <c r="M39" s="16"/>
    </row>
    <row r="40" spans="1:13" ht="15" customHeight="1">
      <c r="A40" s="5"/>
      <c r="B40" s="187"/>
      <c r="C40" s="187"/>
      <c r="D40" s="224"/>
      <c r="E40" s="224"/>
      <c r="F40" s="224"/>
      <c r="G40" s="224"/>
      <c r="H40" s="224"/>
      <c r="I40" s="224"/>
      <c r="J40" s="224"/>
      <c r="K40" s="224"/>
      <c r="L40" s="224"/>
      <c r="M40" s="16"/>
    </row>
    <row r="41" spans="1:13" ht="15" customHeight="1">
      <c r="A41" s="5"/>
      <c r="B41" s="187"/>
      <c r="C41" s="187"/>
      <c r="D41" s="224"/>
      <c r="E41" s="224"/>
      <c r="F41" s="224"/>
      <c r="G41" s="224"/>
      <c r="H41" s="224"/>
      <c r="I41" s="224"/>
      <c r="J41" s="224"/>
      <c r="K41" s="224"/>
      <c r="L41" s="224"/>
      <c r="M41" s="16"/>
    </row>
    <row r="42" spans="1:13" ht="15" customHeight="1">
      <c r="A42" s="5"/>
      <c r="B42" s="187"/>
      <c r="C42" s="187"/>
      <c r="D42" s="224"/>
      <c r="E42" s="224"/>
      <c r="F42" s="224"/>
      <c r="G42" s="224"/>
      <c r="H42" s="224"/>
      <c r="I42" s="224"/>
      <c r="J42" s="224"/>
      <c r="K42" s="224"/>
      <c r="L42" s="224"/>
      <c r="M42" s="16"/>
    </row>
    <row r="43" spans="1:13" ht="15" customHeight="1">
      <c r="A43" s="5"/>
      <c r="B43" s="187"/>
      <c r="C43" s="187"/>
      <c r="D43" s="224"/>
      <c r="E43" s="224"/>
      <c r="F43" s="224"/>
      <c r="G43" s="224"/>
      <c r="H43" s="224"/>
      <c r="I43" s="224"/>
      <c r="J43" s="224"/>
      <c r="K43" s="224"/>
      <c r="L43" s="224"/>
      <c r="M43" s="16"/>
    </row>
    <row r="44" spans="1:13" ht="15" customHeight="1">
      <c r="A44" s="5"/>
      <c r="B44" s="187"/>
      <c r="C44" s="187"/>
      <c r="D44" s="224"/>
      <c r="E44" s="224"/>
      <c r="F44" s="224"/>
      <c r="G44" s="224"/>
      <c r="H44" s="224"/>
      <c r="I44" s="224"/>
      <c r="J44" s="224"/>
      <c r="K44" s="224"/>
      <c r="L44" s="224"/>
      <c r="M44" s="16"/>
    </row>
    <row r="45" spans="1:13" ht="15" customHeight="1">
      <c r="A45" s="5"/>
      <c r="B45" s="187"/>
      <c r="C45" s="187" t="s">
        <v>386</v>
      </c>
      <c r="D45" s="224" t="s">
        <v>387</v>
      </c>
      <c r="E45" s="224"/>
      <c r="F45" s="224"/>
      <c r="G45" s="224"/>
      <c r="H45" s="224"/>
      <c r="I45" s="224"/>
      <c r="J45" s="224"/>
      <c r="K45" s="224"/>
      <c r="L45" s="224"/>
      <c r="M45" s="16"/>
    </row>
    <row r="46" spans="1:13" ht="15" customHeight="1">
      <c r="A46" s="5"/>
      <c r="B46" s="187"/>
      <c r="C46" s="187"/>
      <c r="D46" s="224"/>
      <c r="E46" s="224"/>
      <c r="F46" s="224"/>
      <c r="G46" s="224"/>
      <c r="H46" s="224"/>
      <c r="I46" s="224"/>
      <c r="J46" s="224"/>
      <c r="K46" s="224"/>
      <c r="L46" s="224"/>
      <c r="M46" s="16"/>
    </row>
    <row r="47" spans="1:13" ht="12.75">
      <c r="A47" s="5"/>
      <c r="B47" s="5"/>
      <c r="C47" s="5"/>
      <c r="D47" s="5"/>
      <c r="E47" s="5"/>
      <c r="F47" s="5"/>
      <c r="G47" s="5"/>
      <c r="H47" s="5"/>
      <c r="I47" s="5"/>
      <c r="J47" s="5"/>
      <c r="K47" s="5"/>
      <c r="L47" s="5"/>
      <c r="M47" s="5"/>
    </row>
    <row r="49" spans="4:12" ht="12.75">
      <c r="D49" s="188"/>
      <c r="E49" s="188"/>
      <c r="F49" s="188"/>
      <c r="G49" s="188"/>
      <c r="H49" s="188"/>
      <c r="I49" s="188"/>
      <c r="J49" s="188"/>
      <c r="K49" s="188"/>
      <c r="L49" s="188"/>
    </row>
    <row r="50" spans="4:12" ht="12.75">
      <c r="D50" s="188"/>
      <c r="E50" s="188"/>
      <c r="F50" s="188"/>
      <c r="G50" s="188"/>
      <c r="H50" s="188"/>
      <c r="I50" s="188"/>
      <c r="J50" s="188"/>
      <c r="K50" s="188"/>
      <c r="L50" s="188"/>
    </row>
    <row r="51" spans="4:12" ht="12.75">
      <c r="D51" s="188"/>
      <c r="E51" s="188"/>
      <c r="F51" s="188"/>
      <c r="G51" s="188"/>
      <c r="H51" s="188"/>
      <c r="I51" s="188"/>
      <c r="J51" s="188"/>
      <c r="K51" s="188"/>
      <c r="L51" s="188"/>
    </row>
    <row r="52" spans="4:12" ht="12.75">
      <c r="D52" s="188"/>
      <c r="E52" s="188"/>
      <c r="F52" s="188"/>
      <c r="G52" s="188"/>
      <c r="H52" s="188"/>
      <c r="I52" s="188"/>
      <c r="J52" s="188"/>
      <c r="K52" s="188"/>
      <c r="L52" s="188"/>
    </row>
    <row r="53" spans="4:12" ht="12.75">
      <c r="D53" s="188"/>
      <c r="E53" s="188"/>
      <c r="F53" s="188"/>
      <c r="G53" s="188"/>
      <c r="H53" s="188"/>
      <c r="I53" s="188"/>
      <c r="J53" s="188"/>
      <c r="K53" s="188"/>
      <c r="L53" s="188"/>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54" t="s">
        <v>264</v>
      </c>
      <c r="B1" s="254"/>
      <c r="C1" s="254"/>
      <c r="D1" s="254"/>
      <c r="E1" s="254"/>
      <c r="F1" s="135"/>
      <c r="G1" s="146" t="s">
        <v>186</v>
      </c>
    </row>
    <row r="2" spans="1:7" ht="16.5" thickBot="1">
      <c r="A2" s="254" t="s">
        <v>388</v>
      </c>
      <c r="B2" s="254"/>
      <c r="C2" s="254"/>
      <c r="D2" s="254"/>
      <c r="E2" s="254"/>
      <c r="F2" s="135"/>
      <c r="G2" s="147" t="s">
        <v>188</v>
      </c>
    </row>
    <row r="3" spans="1:6" ht="13.5" thickTop="1">
      <c r="A3" s="5"/>
      <c r="B3" s="16"/>
      <c r="C3" s="16"/>
      <c r="D3" s="16"/>
      <c r="E3" s="16"/>
      <c r="F3" s="16"/>
    </row>
    <row r="4" spans="1:6" ht="15" customHeight="1">
      <c r="A4" s="5"/>
      <c r="B4" s="20"/>
      <c r="C4" s="246" t="s">
        <v>312</v>
      </c>
      <c r="D4" s="246"/>
      <c r="E4" s="246"/>
      <c r="F4" s="16"/>
    </row>
    <row r="5" spans="1:6" ht="15" customHeight="1">
      <c r="A5" s="5"/>
      <c r="B5" s="16"/>
      <c r="C5" s="49" t="s">
        <v>266</v>
      </c>
      <c r="D5" s="49" t="s">
        <v>267</v>
      </c>
      <c r="E5" s="49" t="s">
        <v>314</v>
      </c>
      <c r="F5" s="16"/>
    </row>
    <row r="6" spans="1:6" ht="15" customHeight="1">
      <c r="A6" s="5"/>
      <c r="B6" s="189" t="s">
        <v>526</v>
      </c>
      <c r="C6" s="35">
        <v>2009</v>
      </c>
      <c r="D6" s="35">
        <v>2008</v>
      </c>
      <c r="E6" s="35">
        <v>2007</v>
      </c>
      <c r="F6" s="16"/>
    </row>
    <row r="7" spans="1:6" ht="15" customHeight="1">
      <c r="A7" s="5"/>
      <c r="B7" s="190" t="s">
        <v>389</v>
      </c>
      <c r="C7" s="161"/>
      <c r="D7" s="161"/>
      <c r="E7" s="161"/>
      <c r="F7" s="16"/>
    </row>
    <row r="8" spans="1:6" ht="15" customHeight="1">
      <c r="A8" s="5"/>
      <c r="B8" s="190" t="s">
        <v>326</v>
      </c>
      <c r="C8" s="162">
        <v>179061</v>
      </c>
      <c r="D8" s="162">
        <v>400019</v>
      </c>
      <c r="E8" s="162">
        <v>387359</v>
      </c>
      <c r="F8" s="16"/>
    </row>
    <row r="9" spans="1:6" ht="15" customHeight="1">
      <c r="A9" s="5"/>
      <c r="B9" s="190" t="s">
        <v>390</v>
      </c>
      <c r="C9" s="163"/>
      <c r="D9" s="163"/>
      <c r="E9" s="163"/>
      <c r="F9" s="16"/>
    </row>
    <row r="10" spans="1:6" ht="15" customHeight="1">
      <c r="A10" s="5"/>
      <c r="B10" s="190" t="s">
        <v>391</v>
      </c>
      <c r="C10" s="163">
        <v>133141</v>
      </c>
      <c r="D10" s="163">
        <v>110753</v>
      </c>
      <c r="E10" s="163">
        <v>89698</v>
      </c>
      <c r="F10" s="16"/>
    </row>
    <row r="11" spans="1:6" ht="15" customHeight="1">
      <c r="A11" s="5"/>
      <c r="B11" s="190" t="s">
        <v>392</v>
      </c>
      <c r="C11" s="163">
        <v>20296</v>
      </c>
      <c r="D11" s="163">
        <v>33670</v>
      </c>
      <c r="E11" s="163">
        <v>36556</v>
      </c>
      <c r="F11" s="16"/>
    </row>
    <row r="12" spans="1:6" ht="15" customHeight="1">
      <c r="A12" s="5"/>
      <c r="B12" s="190" t="s">
        <v>393</v>
      </c>
      <c r="C12" s="163">
        <v>24469</v>
      </c>
      <c r="D12" s="163">
        <v>-8147</v>
      </c>
      <c r="E12" s="163">
        <v>-27572</v>
      </c>
      <c r="F12" s="16"/>
    </row>
    <row r="13" spans="1:6" ht="15" customHeight="1">
      <c r="A13" s="5"/>
      <c r="B13" s="190" t="s">
        <v>394</v>
      </c>
      <c r="C13" s="163">
        <v>1121</v>
      </c>
      <c r="D13" s="163">
        <v>7260</v>
      </c>
      <c r="E13" s="163">
        <v>25465</v>
      </c>
      <c r="F13" s="16"/>
    </row>
    <row r="14" spans="1:6" ht="15" customHeight="1">
      <c r="A14" s="5"/>
      <c r="B14" s="190" t="s">
        <v>395</v>
      </c>
      <c r="C14" s="163">
        <v>-693</v>
      </c>
      <c r="D14" s="163">
        <v>-6156</v>
      </c>
      <c r="E14" s="163">
        <v>-19541</v>
      </c>
      <c r="F14" s="16"/>
    </row>
    <row r="15" spans="1:6" ht="15" customHeight="1">
      <c r="A15" s="5"/>
      <c r="B15" s="190" t="s">
        <v>396</v>
      </c>
      <c r="C15" s="163">
        <v>-1141</v>
      </c>
      <c r="D15" s="163">
        <v>1221</v>
      </c>
      <c r="E15" s="163">
        <v>687</v>
      </c>
      <c r="F15" s="16"/>
    </row>
    <row r="16" spans="1:6" ht="15" customHeight="1">
      <c r="A16" s="5"/>
      <c r="B16" s="190" t="s">
        <v>397</v>
      </c>
      <c r="C16" s="163">
        <v>6713</v>
      </c>
      <c r="D16" s="163">
        <v>592</v>
      </c>
      <c r="E16" s="163">
        <v>0</v>
      </c>
      <c r="F16" s="16"/>
    </row>
    <row r="17" spans="1:6" ht="15" customHeight="1">
      <c r="A17" s="5"/>
      <c r="B17" s="190" t="s">
        <v>398</v>
      </c>
      <c r="C17" s="163">
        <v>22889</v>
      </c>
      <c r="D17" s="163">
        <v>0</v>
      </c>
      <c r="E17" s="163">
        <v>0</v>
      </c>
      <c r="F17" s="16"/>
    </row>
    <row r="18" spans="1:6" ht="15" customHeight="1">
      <c r="A18" s="5"/>
      <c r="B18" s="190" t="s">
        <v>399</v>
      </c>
      <c r="C18" s="163">
        <v>0</v>
      </c>
      <c r="D18" s="163">
        <v>0</v>
      </c>
      <c r="E18" s="163">
        <v>183968</v>
      </c>
      <c r="F18" s="16"/>
    </row>
    <row r="19" spans="1:6" ht="15" customHeight="1">
      <c r="A19" s="5"/>
      <c r="B19" s="190" t="s">
        <v>400</v>
      </c>
      <c r="C19" s="163"/>
      <c r="D19" s="163"/>
      <c r="E19" s="163"/>
      <c r="F19" s="16"/>
    </row>
    <row r="20" spans="1:6" ht="15" customHeight="1">
      <c r="A20" s="5"/>
      <c r="B20" s="190" t="s">
        <v>401</v>
      </c>
      <c r="C20" s="163">
        <v>-13735</v>
      </c>
      <c r="D20" s="163">
        <v>-19074</v>
      </c>
      <c r="E20" s="163">
        <v>-53527</v>
      </c>
      <c r="F20" s="16"/>
    </row>
    <row r="21" spans="1:6" ht="15" customHeight="1">
      <c r="A21" s="5"/>
      <c r="B21" s="190" t="s">
        <v>402</v>
      </c>
      <c r="C21" s="163">
        <v>-10094</v>
      </c>
      <c r="D21" s="163">
        <v>-5660</v>
      </c>
      <c r="E21" s="163">
        <v>7448</v>
      </c>
      <c r="F21" s="16"/>
    </row>
    <row r="22" spans="1:6" ht="15" customHeight="1">
      <c r="A22" s="5"/>
      <c r="B22" s="190" t="s">
        <v>403</v>
      </c>
      <c r="C22" s="163">
        <v>-24781</v>
      </c>
      <c r="D22" s="163">
        <v>-1334</v>
      </c>
      <c r="E22" s="163">
        <v>-4204</v>
      </c>
      <c r="F22" s="16"/>
    </row>
    <row r="23" spans="1:6" ht="15" customHeight="1">
      <c r="A23" s="5"/>
      <c r="B23" s="190" t="s">
        <v>404</v>
      </c>
      <c r="C23" s="163">
        <v>390</v>
      </c>
      <c r="D23" s="163">
        <v>-3242</v>
      </c>
      <c r="E23" s="163">
        <v>-5357</v>
      </c>
      <c r="F23" s="16"/>
    </row>
    <row r="24" spans="1:6" ht="15" customHeight="1">
      <c r="A24" s="5"/>
      <c r="B24" s="190" t="s">
        <v>405</v>
      </c>
      <c r="C24" s="163">
        <v>-3053</v>
      </c>
      <c r="D24" s="163">
        <v>-15559</v>
      </c>
      <c r="E24" s="163">
        <v>32345</v>
      </c>
      <c r="F24" s="16"/>
    </row>
    <row r="25" spans="1:6" ht="15" customHeight="1">
      <c r="A25" s="5"/>
      <c r="B25" s="190" t="s">
        <v>406</v>
      </c>
      <c r="C25" s="163">
        <v>-11392</v>
      </c>
      <c r="D25" s="163">
        <v>-699</v>
      </c>
      <c r="E25" s="163">
        <v>11623</v>
      </c>
      <c r="F25" s="16"/>
    </row>
    <row r="26" spans="1:6" ht="15" customHeight="1">
      <c r="A26" s="5"/>
      <c r="B26" s="190" t="s">
        <v>407</v>
      </c>
      <c r="C26" s="163">
        <v>18887</v>
      </c>
      <c r="D26" s="163">
        <v>4640</v>
      </c>
      <c r="E26" s="163">
        <v>7791</v>
      </c>
      <c r="F26" s="16"/>
    </row>
    <row r="27" spans="1:6" ht="15" customHeight="1">
      <c r="A27" s="5"/>
      <c r="B27" s="190" t="s">
        <v>408</v>
      </c>
      <c r="C27" s="163">
        <v>-20697</v>
      </c>
      <c r="D27" s="163">
        <v>-31416</v>
      </c>
      <c r="E27" s="163">
        <v>43482</v>
      </c>
      <c r="F27" s="16"/>
    </row>
    <row r="28" spans="1:6" ht="15" customHeight="1">
      <c r="A28" s="5"/>
      <c r="B28" s="190" t="s">
        <v>409</v>
      </c>
      <c r="C28" s="169">
        <v>-19188</v>
      </c>
      <c r="D28" s="169">
        <v>-2598</v>
      </c>
      <c r="E28" s="169">
        <v>33047</v>
      </c>
      <c r="F28" s="16"/>
    </row>
    <row r="29" spans="1:6" ht="15" customHeight="1">
      <c r="A29" s="5"/>
      <c r="B29" s="190" t="s">
        <v>410</v>
      </c>
      <c r="C29" s="164">
        <f>SUM(C10:C28)</f>
        <v>123132</v>
      </c>
      <c r="D29" s="164">
        <f>SUM(D10:D28)</f>
        <v>64251</v>
      </c>
      <c r="E29" s="164">
        <f>SUM(E10:E28)</f>
        <v>361909</v>
      </c>
      <c r="F29" s="16"/>
    </row>
    <row r="30" spans="1:6" ht="15" customHeight="1">
      <c r="A30" s="5"/>
      <c r="B30" s="191" t="s">
        <v>411</v>
      </c>
      <c r="C30" s="192">
        <f>C8+C29</f>
        <v>302193</v>
      </c>
      <c r="D30" s="192">
        <f>D8+D29</f>
        <v>464270</v>
      </c>
      <c r="E30" s="192">
        <f>E8+E29</f>
        <v>749268</v>
      </c>
      <c r="F30" s="16"/>
    </row>
    <row r="31" spans="1:6" ht="15" customHeight="1">
      <c r="A31" s="5"/>
      <c r="B31" s="190" t="s">
        <v>412</v>
      </c>
      <c r="C31" s="163"/>
      <c r="D31" s="163"/>
      <c r="E31" s="163"/>
      <c r="F31" s="16"/>
    </row>
    <row r="32" spans="1:6" ht="15" customHeight="1">
      <c r="A32" s="5"/>
      <c r="B32" s="190" t="s">
        <v>413</v>
      </c>
      <c r="C32" s="163">
        <v>-265335</v>
      </c>
      <c r="D32" s="163">
        <v>-250407</v>
      </c>
      <c r="E32" s="163">
        <v>-225939</v>
      </c>
      <c r="F32" s="16"/>
    </row>
    <row r="33" spans="1:6" ht="15" customHeight="1">
      <c r="A33" s="5"/>
      <c r="B33" s="190" t="s">
        <v>414</v>
      </c>
      <c r="C33" s="163">
        <v>0</v>
      </c>
      <c r="D33" s="163">
        <v>0</v>
      </c>
      <c r="E33" s="163">
        <v>12345</v>
      </c>
      <c r="F33" s="16"/>
    </row>
    <row r="34" spans="1:6" ht="15" customHeight="1">
      <c r="A34" s="5"/>
      <c r="B34" s="190" t="s">
        <v>415</v>
      </c>
      <c r="C34" s="163">
        <v>-48655</v>
      </c>
      <c r="D34" s="163">
        <v>-1772653</v>
      </c>
      <c r="E34" s="163">
        <v>-1353339</v>
      </c>
      <c r="F34" s="16"/>
    </row>
    <row r="35" spans="1:6" ht="15" customHeight="1">
      <c r="A35" s="5"/>
      <c r="B35" s="190" t="s">
        <v>416</v>
      </c>
      <c r="C35" s="163">
        <v>393559</v>
      </c>
      <c r="D35" s="163">
        <v>2126891</v>
      </c>
      <c r="E35" s="163">
        <v>915952</v>
      </c>
      <c r="F35" s="16"/>
    </row>
    <row r="36" spans="1:6" ht="15" customHeight="1">
      <c r="A36" s="5"/>
      <c r="B36" s="190" t="s">
        <v>417</v>
      </c>
      <c r="C36" s="169">
        <v>-1180</v>
      </c>
      <c r="D36" s="169">
        <v>-1170</v>
      </c>
      <c r="E36" s="169">
        <v>-140</v>
      </c>
      <c r="F36" s="16"/>
    </row>
    <row r="37" spans="1:6" ht="15" customHeight="1">
      <c r="A37" s="5"/>
      <c r="B37" s="191" t="s">
        <v>418</v>
      </c>
      <c r="C37" s="192">
        <f>SUM(C32:C36)</f>
        <v>78389</v>
      </c>
      <c r="D37" s="192">
        <f>SUM(D32:D36)</f>
        <v>102661</v>
      </c>
      <c r="E37" s="192">
        <f>SUM(E32:E36)</f>
        <v>-651121</v>
      </c>
      <c r="F37" s="16"/>
    </row>
    <row r="38" spans="1:6" ht="15" customHeight="1">
      <c r="A38" s="5"/>
      <c r="B38" s="190" t="s">
        <v>419</v>
      </c>
      <c r="C38" s="163"/>
      <c r="D38" s="163"/>
      <c r="E38" s="163"/>
      <c r="F38" s="16"/>
    </row>
    <row r="39" spans="1:6" ht="15" customHeight="1">
      <c r="A39" s="5"/>
      <c r="B39" s="190" t="s">
        <v>420</v>
      </c>
      <c r="C39" s="163">
        <v>-2177</v>
      </c>
      <c r="D39" s="163">
        <v>-1912</v>
      </c>
      <c r="E39" s="163">
        <v>-3020</v>
      </c>
      <c r="F39" s="16"/>
    </row>
    <row r="40" spans="1:6" ht="15" customHeight="1">
      <c r="A40" s="5"/>
      <c r="B40" s="190" t="s">
        <v>421</v>
      </c>
      <c r="C40" s="163">
        <v>75000</v>
      </c>
      <c r="D40" s="163">
        <v>0</v>
      </c>
      <c r="E40" s="163">
        <v>2025</v>
      </c>
      <c r="F40" s="16"/>
    </row>
    <row r="41" spans="1:6" ht="15" customHeight="1">
      <c r="A41" s="5"/>
      <c r="B41" s="190" t="s">
        <v>422</v>
      </c>
      <c r="C41" s="163">
        <v>0</v>
      </c>
      <c r="D41" s="163">
        <v>-438291</v>
      </c>
      <c r="E41" s="163">
        <v>-146485</v>
      </c>
      <c r="F41" s="16"/>
    </row>
    <row r="42" spans="1:6" ht="15" customHeight="1">
      <c r="A42" s="5"/>
      <c r="B42" s="190" t="s">
        <v>423</v>
      </c>
      <c r="C42" s="163">
        <v>-3432</v>
      </c>
      <c r="D42" s="163">
        <v>-12310</v>
      </c>
      <c r="E42" s="163">
        <v>-7635</v>
      </c>
      <c r="F42" s="16"/>
    </row>
    <row r="43" spans="1:6" ht="15" customHeight="1">
      <c r="A43" s="5"/>
      <c r="B43" s="190" t="s">
        <v>424</v>
      </c>
      <c r="C43" s="163">
        <v>0</v>
      </c>
      <c r="D43" s="163">
        <v>0</v>
      </c>
      <c r="E43" s="163">
        <v>-113</v>
      </c>
      <c r="F43" s="16"/>
    </row>
    <row r="44" spans="1:6" ht="15" customHeight="1">
      <c r="A44" s="5"/>
      <c r="B44" s="190" t="s">
        <v>425</v>
      </c>
      <c r="C44" s="163">
        <v>3799</v>
      </c>
      <c r="D44" s="163">
        <v>13183</v>
      </c>
      <c r="E44" s="163">
        <v>28447</v>
      </c>
      <c r="F44" s="16"/>
    </row>
    <row r="45" spans="1:6" ht="15" customHeight="1">
      <c r="A45" s="5"/>
      <c r="B45" s="190" t="s">
        <v>395</v>
      </c>
      <c r="C45" s="163">
        <v>693</v>
      </c>
      <c r="D45" s="163">
        <v>6156</v>
      </c>
      <c r="E45" s="163">
        <v>19541</v>
      </c>
      <c r="F45" s="16"/>
    </row>
    <row r="46" spans="1:6" ht="15" customHeight="1">
      <c r="A46" s="5"/>
      <c r="B46" s="190" t="s">
        <v>426</v>
      </c>
      <c r="C46" s="169">
        <v>-82394</v>
      </c>
      <c r="D46" s="169">
        <v>-80796</v>
      </c>
      <c r="E46" s="169">
        <v>-61521</v>
      </c>
      <c r="F46" s="16"/>
    </row>
    <row r="47" spans="1:6" ht="15" customHeight="1">
      <c r="A47" s="5"/>
      <c r="B47" s="191" t="s">
        <v>427</v>
      </c>
      <c r="C47" s="184">
        <f>SUM(C39:C46)</f>
        <v>-8511</v>
      </c>
      <c r="D47" s="184">
        <f>SUM(D39:D46)</f>
        <v>-513970</v>
      </c>
      <c r="E47" s="184">
        <f>SUM(E39:E46)</f>
        <v>-168761</v>
      </c>
      <c r="F47" s="16"/>
    </row>
    <row r="48" spans="1:6" ht="15" customHeight="1">
      <c r="A48" s="5"/>
      <c r="B48" s="190" t="s">
        <v>428</v>
      </c>
      <c r="C48" s="164">
        <v>-14790</v>
      </c>
      <c r="D48" s="164">
        <v>3363</v>
      </c>
      <c r="E48" s="164">
        <v>-178</v>
      </c>
      <c r="F48" s="16"/>
    </row>
    <row r="49" spans="1:6" ht="15" customHeight="1">
      <c r="A49" s="5"/>
      <c r="B49" s="191" t="s">
        <v>429</v>
      </c>
      <c r="C49" s="192">
        <f>C30+C37+C47+C48</f>
        <v>357281</v>
      </c>
      <c r="D49" s="192">
        <f>D30+D37+D47+D48</f>
        <v>56324</v>
      </c>
      <c r="E49" s="192">
        <f>E30+E37+E47+E48</f>
        <v>-70792</v>
      </c>
      <c r="F49" s="16"/>
    </row>
    <row r="50" spans="1:6" ht="15" customHeight="1">
      <c r="A50" s="5"/>
      <c r="B50" s="190" t="s">
        <v>430</v>
      </c>
      <c r="C50" s="169">
        <v>116061</v>
      </c>
      <c r="D50" s="169">
        <v>59737</v>
      </c>
      <c r="E50" s="169">
        <v>130529</v>
      </c>
      <c r="F50" s="16"/>
    </row>
    <row r="51" spans="1:6" ht="15" customHeight="1" thickBot="1">
      <c r="A51" s="5"/>
      <c r="B51" s="190" t="s">
        <v>431</v>
      </c>
      <c r="C51" s="193">
        <f>SUM(C49:C50)</f>
        <v>473342</v>
      </c>
      <c r="D51" s="193">
        <f>SUM(D49:D50)</f>
        <v>116061</v>
      </c>
      <c r="E51" s="193">
        <f>SUM(E49:E50)</f>
        <v>59737</v>
      </c>
      <c r="F51" s="16"/>
    </row>
    <row r="52" spans="1:6" ht="15" customHeight="1" thickTop="1">
      <c r="A52" s="5"/>
      <c r="B52" s="190"/>
      <c r="C52" s="16"/>
      <c r="D52" s="16"/>
      <c r="E52" s="16"/>
      <c r="F52" s="16"/>
    </row>
  </sheetData>
  <sheetProtection password="C690" sheet="1" objects="1" scenarios="1" selectLockedCells="1"/>
  <mergeCells count="3">
    <mergeCell ref="A1:F1"/>
    <mergeCell ref="C4:E4"/>
    <mergeCell ref="A2:F2"/>
  </mergeCells>
  <hyperlinks>
    <hyperlink ref="G1"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54" t="s">
        <v>432</v>
      </c>
      <c r="B1" s="254"/>
      <c r="C1" s="254"/>
      <c r="D1" s="254"/>
      <c r="E1" s="254"/>
      <c r="F1" s="135"/>
      <c r="G1" s="146" t="s">
        <v>186</v>
      </c>
    </row>
    <row r="2" spans="1:7" ht="16.5" thickBot="1">
      <c r="A2" s="254" t="s">
        <v>129</v>
      </c>
      <c r="B2" s="254"/>
      <c r="C2" s="254"/>
      <c r="D2" s="254"/>
      <c r="E2" s="254"/>
      <c r="F2" s="135"/>
      <c r="G2" s="147" t="s">
        <v>188</v>
      </c>
    </row>
    <row r="3" spans="1:6" ht="13.5" thickTop="1">
      <c r="A3" s="227" t="s">
        <v>433</v>
      </c>
      <c r="B3" s="227"/>
      <c r="C3" s="227"/>
      <c r="D3" s="227"/>
      <c r="E3" s="227"/>
      <c r="F3" s="227"/>
    </row>
    <row r="4" spans="1:6" ht="12.75">
      <c r="A4" s="5"/>
      <c r="B4" s="20"/>
      <c r="C4" s="20"/>
      <c r="D4" s="20"/>
      <c r="E4" s="20"/>
      <c r="F4" s="20"/>
    </row>
    <row r="5" spans="1:6" ht="15" customHeight="1">
      <c r="A5" s="5"/>
      <c r="B5" s="16"/>
      <c r="C5" s="20"/>
      <c r="D5" s="246" t="s">
        <v>266</v>
      </c>
      <c r="E5" s="246"/>
      <c r="F5" s="16"/>
    </row>
    <row r="6" spans="1:6" ht="15" customHeight="1">
      <c r="A6" s="5"/>
      <c r="B6" s="194"/>
      <c r="C6" s="195"/>
      <c r="D6" s="35">
        <v>2009</v>
      </c>
      <c r="E6" s="35">
        <v>2008</v>
      </c>
      <c r="F6" s="23"/>
    </row>
    <row r="7" spans="1:6" ht="15" customHeight="1">
      <c r="A7" s="5"/>
      <c r="B7" s="124" t="s">
        <v>269</v>
      </c>
      <c r="C7" s="124"/>
      <c r="D7" s="124"/>
      <c r="E7" s="124"/>
      <c r="F7" s="257"/>
    </row>
    <row r="8" spans="1:6" ht="15" customHeight="1">
      <c r="A8" s="5"/>
      <c r="B8" s="224" t="s">
        <v>434</v>
      </c>
      <c r="C8" s="224"/>
      <c r="D8" s="20"/>
      <c r="E8" s="20"/>
      <c r="F8" s="16"/>
    </row>
    <row r="9" spans="1:6" ht="15" customHeight="1">
      <c r="A9" s="5"/>
      <c r="B9" s="143" t="s">
        <v>271</v>
      </c>
      <c r="C9" s="143"/>
      <c r="D9" s="197">
        <v>316035</v>
      </c>
      <c r="E9" s="197">
        <v>49912</v>
      </c>
      <c r="F9" s="16"/>
    </row>
    <row r="10" spans="1:6" ht="15" customHeight="1">
      <c r="A10" s="5"/>
      <c r="B10" s="140" t="s">
        <v>435</v>
      </c>
      <c r="C10" s="140"/>
      <c r="D10" s="166">
        <v>49948</v>
      </c>
      <c r="E10" s="166">
        <v>141883</v>
      </c>
      <c r="F10" s="16"/>
    </row>
    <row r="11" spans="1:6" ht="15" customHeight="1">
      <c r="A11" s="5"/>
      <c r="B11" s="140" t="s">
        <v>436</v>
      </c>
      <c r="C11" s="140"/>
      <c r="D11" s="166"/>
      <c r="E11" s="166"/>
      <c r="F11" s="16"/>
    </row>
    <row r="12" spans="1:6" ht="15" customHeight="1">
      <c r="A12" s="5"/>
      <c r="B12" s="199" t="s">
        <v>437</v>
      </c>
      <c r="C12" s="198"/>
      <c r="D12" s="166">
        <v>36390</v>
      </c>
      <c r="E12" s="166">
        <v>14324</v>
      </c>
      <c r="F12" s="16"/>
    </row>
    <row r="13" spans="1:6" ht="15" customHeight="1">
      <c r="A13" s="5"/>
      <c r="B13" s="140" t="s">
        <v>438</v>
      </c>
      <c r="C13" s="140"/>
      <c r="D13" s="166">
        <v>169698</v>
      </c>
      <c r="E13" s="166">
        <v>140377</v>
      </c>
      <c r="F13" s="16"/>
    </row>
    <row r="14" spans="1:6" ht="15" customHeight="1">
      <c r="A14" s="5"/>
      <c r="B14" s="140" t="s">
        <v>439</v>
      </c>
      <c r="C14" s="140"/>
      <c r="D14" s="166">
        <v>46412</v>
      </c>
      <c r="E14" s="166">
        <v>33993</v>
      </c>
      <c r="F14" s="16"/>
    </row>
    <row r="15" spans="1:6" ht="15" customHeight="1">
      <c r="A15" s="5"/>
      <c r="B15" s="140" t="s">
        <v>440</v>
      </c>
      <c r="C15" s="140"/>
      <c r="D15" s="172">
        <v>5919</v>
      </c>
      <c r="E15" s="172">
        <v>4694</v>
      </c>
      <c r="F15" s="16"/>
    </row>
    <row r="16" spans="1:6" ht="15" customHeight="1">
      <c r="A16" s="5"/>
      <c r="B16" s="176" t="s">
        <v>277</v>
      </c>
      <c r="C16" s="200"/>
      <c r="D16" s="173">
        <f>SUM(D9:D15)</f>
        <v>624402</v>
      </c>
      <c r="E16" s="173">
        <f>SUM(E9:E15)</f>
        <v>385183</v>
      </c>
      <c r="F16" s="16"/>
    </row>
    <row r="17" spans="1:6" ht="15" customHeight="1">
      <c r="A17" s="5"/>
      <c r="B17" s="140" t="s">
        <v>441</v>
      </c>
      <c r="C17" s="140"/>
      <c r="D17" s="166">
        <v>505407</v>
      </c>
      <c r="E17" s="166">
        <v>299291</v>
      </c>
      <c r="F17" s="16"/>
    </row>
    <row r="18" spans="1:6" ht="15" customHeight="1">
      <c r="A18" s="5"/>
      <c r="B18" s="140" t="s">
        <v>435</v>
      </c>
      <c r="C18" s="140"/>
      <c r="D18" s="166">
        <v>155226</v>
      </c>
      <c r="E18" s="166">
        <v>64748</v>
      </c>
      <c r="F18" s="16"/>
    </row>
    <row r="19" spans="1:6" ht="15" customHeight="1">
      <c r="A19" s="5"/>
      <c r="B19" s="140" t="s">
        <v>442</v>
      </c>
      <c r="C19" s="140"/>
      <c r="D19" s="172">
        <v>43974</v>
      </c>
      <c r="E19" s="172">
        <v>19983</v>
      </c>
      <c r="F19" s="16"/>
    </row>
    <row r="20" spans="1:6" ht="15" customHeight="1" thickBot="1">
      <c r="A20" s="5"/>
      <c r="B20" s="140" t="s">
        <v>443</v>
      </c>
      <c r="C20" s="140"/>
      <c r="D20" s="201">
        <f>SUM(D16:D19)</f>
        <v>1329009</v>
      </c>
      <c r="E20" s="201">
        <f>SUM(E16:E19)</f>
        <v>769205</v>
      </c>
      <c r="F20" s="16"/>
    </row>
    <row r="21" spans="1:6" ht="15" customHeight="1" thickTop="1">
      <c r="A21" s="5"/>
      <c r="B21" s="140"/>
      <c r="C21" s="140"/>
      <c r="D21" s="141"/>
      <c r="E21" s="141"/>
      <c r="F21" s="16"/>
    </row>
    <row r="22" spans="1:6" ht="15" customHeight="1">
      <c r="A22" s="5"/>
      <c r="B22" s="142" t="s">
        <v>444</v>
      </c>
      <c r="C22" s="142"/>
      <c r="D22" s="142"/>
      <c r="E22" s="142"/>
      <c r="F22" s="16"/>
    </row>
    <row r="23" spans="1:6" ht="15" customHeight="1">
      <c r="A23" s="5"/>
      <c r="B23" s="253" t="s">
        <v>445</v>
      </c>
      <c r="C23" s="253"/>
      <c r="D23" s="202"/>
      <c r="E23" s="202"/>
      <c r="F23" s="16"/>
    </row>
    <row r="24" spans="1:6" ht="15" customHeight="1">
      <c r="A24" s="5"/>
      <c r="B24" s="139" t="s">
        <v>286</v>
      </c>
      <c r="C24" s="139"/>
      <c r="D24" s="166">
        <v>62955</v>
      </c>
      <c r="E24" s="166">
        <v>41291</v>
      </c>
      <c r="F24" s="16"/>
    </row>
    <row r="25" spans="1:6" ht="15" customHeight="1">
      <c r="A25" s="5"/>
      <c r="B25" s="139" t="s">
        <v>446</v>
      </c>
      <c r="C25" s="139"/>
      <c r="D25" s="166">
        <v>11975</v>
      </c>
      <c r="E25" s="166">
        <v>12673</v>
      </c>
      <c r="F25" s="16"/>
    </row>
    <row r="26" spans="1:6" ht="15" customHeight="1">
      <c r="A26" s="5"/>
      <c r="B26" s="139" t="s">
        <v>447</v>
      </c>
      <c r="C26" s="139"/>
      <c r="D26" s="172">
        <v>66220</v>
      </c>
      <c r="E26" s="172">
        <v>79544</v>
      </c>
      <c r="F26" s="16"/>
    </row>
    <row r="27" spans="1:6" ht="15" customHeight="1">
      <c r="A27" s="5"/>
      <c r="B27" s="199" t="s">
        <v>294</v>
      </c>
      <c r="C27" s="171"/>
      <c r="D27" s="166">
        <f>SUM(D24:D26)</f>
        <v>141150</v>
      </c>
      <c r="E27" s="166">
        <f>SUM(E24:E26)</f>
        <v>133508</v>
      </c>
      <c r="F27" s="16"/>
    </row>
    <row r="28" spans="1:6" ht="15" customHeight="1">
      <c r="A28" s="5"/>
      <c r="B28" s="253" t="s">
        <v>448</v>
      </c>
      <c r="C28" s="253"/>
      <c r="D28" s="172">
        <v>134084</v>
      </c>
      <c r="E28" s="172">
        <v>74817</v>
      </c>
      <c r="F28" s="16"/>
    </row>
    <row r="29" spans="1:6" ht="15" customHeight="1">
      <c r="A29" s="5"/>
      <c r="B29" s="199" t="s">
        <v>449</v>
      </c>
      <c r="C29" s="171"/>
      <c r="D29" s="173">
        <f>SUM(D27:D28)</f>
        <v>275234</v>
      </c>
      <c r="E29" s="173">
        <f>SUM(E27:E28)</f>
        <v>208325</v>
      </c>
      <c r="F29" s="16"/>
    </row>
    <row r="30" spans="1:6" ht="15" customHeight="1">
      <c r="A30" s="5"/>
      <c r="B30" s="253" t="s">
        <v>450</v>
      </c>
      <c r="C30" s="253"/>
      <c r="D30" s="166"/>
      <c r="E30" s="166"/>
      <c r="F30" s="16"/>
    </row>
    <row r="31" spans="1:6" ht="15" customHeight="1">
      <c r="A31" s="5"/>
      <c r="B31" s="253" t="s">
        <v>451</v>
      </c>
      <c r="C31" s="253"/>
      <c r="D31" s="166"/>
      <c r="E31" s="166"/>
      <c r="F31" s="16"/>
    </row>
    <row r="32" spans="1:6" ht="15" customHeight="1">
      <c r="A32" s="5"/>
      <c r="B32" s="139" t="s">
        <v>452</v>
      </c>
      <c r="C32" s="139"/>
      <c r="D32" s="166"/>
      <c r="E32" s="166"/>
      <c r="F32" s="16"/>
    </row>
    <row r="33" spans="1:6" ht="15" customHeight="1">
      <c r="A33" s="5"/>
      <c r="B33" s="199" t="s">
        <v>453</v>
      </c>
      <c r="C33" s="126"/>
      <c r="D33" s="166">
        <v>0</v>
      </c>
      <c r="E33" s="166">
        <v>0</v>
      </c>
      <c r="F33" s="16"/>
    </row>
    <row r="34" spans="1:6" ht="15" customHeight="1">
      <c r="A34" s="5"/>
      <c r="B34" s="139" t="s">
        <v>454</v>
      </c>
      <c r="C34" s="139"/>
      <c r="D34" s="166"/>
      <c r="E34" s="166"/>
      <c r="F34" s="16"/>
    </row>
    <row r="35" spans="1:6" ht="15" customHeight="1">
      <c r="A35" s="5"/>
      <c r="B35" s="199" t="s">
        <v>455</v>
      </c>
      <c r="C35" s="126"/>
      <c r="D35" s="166">
        <v>17</v>
      </c>
      <c r="E35" s="166">
        <v>16</v>
      </c>
      <c r="F35" s="16"/>
    </row>
    <row r="36" spans="1:6" ht="15" customHeight="1">
      <c r="A36" s="5"/>
      <c r="B36" s="139" t="s">
        <v>456</v>
      </c>
      <c r="C36" s="139"/>
      <c r="D36" s="166">
        <v>170166</v>
      </c>
      <c r="E36" s="166">
        <v>134146</v>
      </c>
      <c r="F36" s="16"/>
    </row>
    <row r="37" spans="1:6" ht="15" customHeight="1">
      <c r="A37" s="5"/>
      <c r="B37" s="139" t="s">
        <v>307</v>
      </c>
      <c r="C37" s="139"/>
      <c r="D37" s="166">
        <v>901339</v>
      </c>
      <c r="E37" s="166">
        <v>426190</v>
      </c>
      <c r="F37" s="16"/>
    </row>
    <row r="38" spans="1:6" ht="15" customHeight="1">
      <c r="A38" s="5"/>
      <c r="B38" s="200" t="s">
        <v>306</v>
      </c>
      <c r="C38" s="200"/>
      <c r="D38" s="172">
        <v>-17747</v>
      </c>
      <c r="E38" s="172">
        <v>528</v>
      </c>
      <c r="F38" s="16"/>
    </row>
    <row r="39" spans="1:6" ht="15" customHeight="1">
      <c r="A39" s="5"/>
      <c r="B39" s="199" t="s">
        <v>457</v>
      </c>
      <c r="C39" s="171"/>
      <c r="D39" s="173">
        <f>SUM(D33:D38)</f>
        <v>1053775</v>
      </c>
      <c r="E39" s="173">
        <f>SUM(E33:E38)</f>
        <v>560880</v>
      </c>
      <c r="F39" s="16"/>
    </row>
    <row r="40" spans="1:6" ht="15" customHeight="1" thickBot="1">
      <c r="A40" s="5"/>
      <c r="B40" s="168" t="s">
        <v>458</v>
      </c>
      <c r="C40" s="168"/>
      <c r="D40" s="203">
        <f>D29+D39</f>
        <v>1329009</v>
      </c>
      <c r="E40" s="203">
        <f>E29+E39</f>
        <v>769205</v>
      </c>
      <c r="F40" s="16"/>
    </row>
    <row r="41" spans="1:6" ht="15" customHeight="1" thickTop="1">
      <c r="A41" s="5"/>
      <c r="B41" s="16"/>
      <c r="C41" s="16"/>
      <c r="D41" s="16"/>
      <c r="E41" s="16"/>
      <c r="F41" s="16"/>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54" t="s">
        <v>432</v>
      </c>
      <c r="B1" s="254"/>
      <c r="C1" s="254"/>
      <c r="D1" s="254"/>
      <c r="E1" s="254"/>
      <c r="F1" s="135"/>
      <c r="G1" s="146" t="s">
        <v>186</v>
      </c>
    </row>
    <row r="2" spans="1:7" ht="16.5" thickBot="1">
      <c r="A2" s="254" t="s">
        <v>459</v>
      </c>
      <c r="B2" s="254"/>
      <c r="C2" s="254"/>
      <c r="D2" s="254"/>
      <c r="E2" s="254"/>
      <c r="F2" s="135"/>
      <c r="G2" s="147" t="s">
        <v>188</v>
      </c>
    </row>
    <row r="3" spans="1:6" ht="13.5" thickTop="1">
      <c r="A3" s="227" t="s">
        <v>433</v>
      </c>
      <c r="B3" s="227"/>
      <c r="C3" s="227"/>
      <c r="D3" s="227"/>
      <c r="E3" s="227"/>
      <c r="F3" s="227"/>
    </row>
    <row r="4" spans="1:6" ht="12.75">
      <c r="A4" s="5"/>
      <c r="B4" s="16"/>
      <c r="C4" s="16"/>
      <c r="D4" s="16"/>
      <c r="E4" s="16"/>
      <c r="F4" s="16"/>
    </row>
    <row r="5" spans="1:6" ht="15" customHeight="1">
      <c r="A5" s="5"/>
      <c r="B5" s="16"/>
      <c r="C5" s="246" t="s">
        <v>460</v>
      </c>
      <c r="D5" s="246"/>
      <c r="E5" s="246"/>
      <c r="F5" s="16"/>
    </row>
    <row r="6" spans="1:6" ht="15" customHeight="1">
      <c r="A6" s="5"/>
      <c r="B6" s="204"/>
      <c r="C6" s="35">
        <v>2009</v>
      </c>
      <c r="D6" s="35">
        <v>2008</v>
      </c>
      <c r="E6" s="35">
        <v>2007</v>
      </c>
      <c r="F6" s="16"/>
    </row>
    <row r="7" spans="1:6" ht="15" customHeight="1">
      <c r="A7" s="5"/>
      <c r="B7" s="198" t="s">
        <v>315</v>
      </c>
      <c r="C7" s="205">
        <v>1834618</v>
      </c>
      <c r="D7" s="205">
        <v>1507724</v>
      </c>
      <c r="E7" s="205">
        <v>1224717</v>
      </c>
      <c r="F7" s="16"/>
    </row>
    <row r="8" spans="1:6" ht="15" customHeight="1">
      <c r="A8" s="5"/>
      <c r="B8" s="198" t="s">
        <v>461</v>
      </c>
      <c r="C8" s="166"/>
      <c r="D8" s="166"/>
      <c r="E8" s="166"/>
      <c r="F8" s="16"/>
    </row>
    <row r="9" spans="1:6" ht="15" customHeight="1">
      <c r="A9" s="5"/>
      <c r="B9" s="176" t="s">
        <v>462</v>
      </c>
      <c r="C9" s="172">
        <v>1121140</v>
      </c>
      <c r="D9" s="172">
        <v>930952</v>
      </c>
      <c r="E9" s="172">
        <v>772796</v>
      </c>
      <c r="F9" s="16"/>
    </row>
    <row r="10" spans="1:6" ht="15" customHeight="1">
      <c r="A10" s="5"/>
      <c r="B10" s="206" t="s">
        <v>318</v>
      </c>
      <c r="C10" s="166">
        <f>C7-C9</f>
        <v>713478</v>
      </c>
      <c r="D10" s="166">
        <f>D7-D9</f>
        <v>576772</v>
      </c>
      <c r="E10" s="166">
        <f>E7-E9</f>
        <v>451921</v>
      </c>
      <c r="F10" s="16"/>
    </row>
    <row r="11" spans="1:6" ht="15" customHeight="1">
      <c r="A11" s="5"/>
      <c r="B11" s="198" t="s">
        <v>319</v>
      </c>
      <c r="C11" s="172">
        <v>414043</v>
      </c>
      <c r="D11" s="172">
        <v>351827</v>
      </c>
      <c r="E11" s="172">
        <v>287932</v>
      </c>
      <c r="F11" s="16"/>
    </row>
    <row r="12" spans="1:6" ht="15" customHeight="1">
      <c r="A12" s="5"/>
      <c r="B12" s="176" t="s">
        <v>463</v>
      </c>
      <c r="C12" s="179">
        <f>C10-C11</f>
        <v>299435</v>
      </c>
      <c r="D12" s="179">
        <f>D10-D11</f>
        <v>224945</v>
      </c>
      <c r="E12" s="179">
        <f>E10-E11</f>
        <v>163989</v>
      </c>
      <c r="F12" s="16"/>
    </row>
    <row r="13" spans="1:6" ht="15" customHeight="1">
      <c r="A13" s="5"/>
      <c r="B13" s="198" t="s">
        <v>464</v>
      </c>
      <c r="C13" s="166">
        <v>11504</v>
      </c>
      <c r="D13" s="166">
        <v>9390</v>
      </c>
      <c r="E13" s="166">
        <v>6531</v>
      </c>
      <c r="F13" s="16"/>
    </row>
    <row r="14" spans="1:6" ht="15" customHeight="1">
      <c r="A14" s="5"/>
      <c r="B14" s="198" t="s">
        <v>465</v>
      </c>
      <c r="C14" s="166">
        <v>694</v>
      </c>
      <c r="D14" s="166">
        <v>575</v>
      </c>
      <c r="E14" s="166">
        <v>353</v>
      </c>
      <c r="F14" s="16"/>
    </row>
    <row r="15" spans="1:6" ht="15" customHeight="1">
      <c r="A15" s="5"/>
      <c r="B15" s="198" t="s">
        <v>466</v>
      </c>
      <c r="C15" s="172">
        <v>-2143</v>
      </c>
      <c r="D15" s="172">
        <v>-515</v>
      </c>
      <c r="E15" s="172">
        <v>-715</v>
      </c>
      <c r="F15" s="16"/>
    </row>
    <row r="16" spans="1:6" ht="15" customHeight="1">
      <c r="A16" s="5"/>
      <c r="B16" s="176" t="s">
        <v>467</v>
      </c>
      <c r="C16" s="166">
        <f>SUM(C12:C15)</f>
        <v>309490</v>
      </c>
      <c r="D16" s="166">
        <f>SUM(D12:D15)</f>
        <v>234395</v>
      </c>
      <c r="E16" s="166">
        <f>SUM(E12:E15)</f>
        <v>170158</v>
      </c>
      <c r="F16" s="16"/>
    </row>
    <row r="17" spans="1:6" ht="15" customHeight="1">
      <c r="A17" s="5"/>
      <c r="B17" s="198" t="s">
        <v>468</v>
      </c>
      <c r="C17" s="172">
        <v>110126</v>
      </c>
      <c r="D17" s="172">
        <v>74164</v>
      </c>
      <c r="E17" s="172">
        <v>53952</v>
      </c>
      <c r="F17" s="16"/>
    </row>
    <row r="18" spans="1:6" ht="15" customHeight="1" thickBot="1">
      <c r="A18" s="5"/>
      <c r="B18" s="176" t="s">
        <v>326</v>
      </c>
      <c r="C18" s="203">
        <f>C16-C17</f>
        <v>199364</v>
      </c>
      <c r="D18" s="203">
        <f>D16-D17</f>
        <v>160231</v>
      </c>
      <c r="E18" s="203">
        <f>E16-E17</f>
        <v>116206</v>
      </c>
      <c r="F18" s="16"/>
    </row>
    <row r="19" spans="1:6" ht="15" customHeight="1" thickTop="1">
      <c r="A19" s="5"/>
      <c r="B19" s="198" t="s">
        <v>469</v>
      </c>
      <c r="C19" s="259"/>
      <c r="D19" s="259"/>
      <c r="E19" s="259"/>
      <c r="F19" s="16"/>
    </row>
    <row r="20" spans="1:6" ht="15" customHeight="1" thickBot="1">
      <c r="A20" s="5"/>
      <c r="B20" s="176" t="s">
        <v>470</v>
      </c>
      <c r="C20" s="207">
        <v>1.2</v>
      </c>
      <c r="D20" s="207">
        <v>0.97</v>
      </c>
      <c r="E20" s="207">
        <v>0.71</v>
      </c>
      <c r="F20" s="16"/>
    </row>
    <row r="21" spans="1:6" ht="15" customHeight="1" thickBot="1" thickTop="1">
      <c r="A21" s="5"/>
      <c r="B21" s="176" t="s">
        <v>471</v>
      </c>
      <c r="C21" s="207">
        <v>1.17</v>
      </c>
      <c r="D21" s="207">
        <v>0.94</v>
      </c>
      <c r="E21" s="207">
        <v>0.69</v>
      </c>
      <c r="F21" s="16"/>
    </row>
    <row r="22" spans="1:6" ht="15" customHeight="1" thickTop="1">
      <c r="A22" s="5"/>
      <c r="B22" s="198" t="s">
        <v>472</v>
      </c>
      <c r="C22" s="258"/>
      <c r="D22" s="258"/>
      <c r="E22" s="258"/>
      <c r="F22" s="16"/>
    </row>
    <row r="23" spans="1:6" ht="15" customHeight="1" thickBot="1">
      <c r="A23" s="5"/>
      <c r="B23" s="176" t="s">
        <v>470</v>
      </c>
      <c r="C23" s="208">
        <v>166793062</v>
      </c>
      <c r="D23" s="208">
        <v>165305207</v>
      </c>
      <c r="E23" s="208">
        <v>164679786</v>
      </c>
      <c r="F23" s="16"/>
    </row>
    <row r="24" spans="1:6" ht="15" customHeight="1" thickBot="1" thickTop="1">
      <c r="A24" s="5"/>
      <c r="B24" s="176" t="s">
        <v>471</v>
      </c>
      <c r="C24" s="208">
        <v>170860605</v>
      </c>
      <c r="D24" s="208">
        <v>169640585</v>
      </c>
      <c r="E24" s="208">
        <v>168652005</v>
      </c>
      <c r="F24" s="16"/>
    </row>
    <row r="25" spans="1:6" ht="15" customHeight="1" thickTop="1">
      <c r="A25" s="5"/>
      <c r="B25" s="171"/>
      <c r="C25" s="16"/>
      <c r="D25" s="16"/>
      <c r="E25" s="16"/>
      <c r="F25" s="16"/>
    </row>
    <row r="26" ht="12.75">
      <c r="B26" s="53"/>
    </row>
    <row r="27" ht="12.75">
      <c r="B27" s="53"/>
    </row>
    <row r="28" ht="12.75">
      <c r="B28" s="53"/>
    </row>
    <row r="29" ht="12.75">
      <c r="B29" s="53"/>
    </row>
    <row r="30" ht="12.75">
      <c r="B30" s="53"/>
    </row>
    <row r="31" ht="12.75">
      <c r="B31" s="53"/>
    </row>
    <row r="32" ht="12.75">
      <c r="B32" s="53"/>
    </row>
    <row r="33" ht="12.75">
      <c r="B33" s="53"/>
    </row>
    <row r="34" ht="12.75">
      <c r="B34" s="53"/>
    </row>
    <row r="35" ht="12.75">
      <c r="B35" s="53"/>
    </row>
    <row r="36" ht="12.75">
      <c r="B36" s="53"/>
    </row>
    <row r="37" ht="12.75">
      <c r="B37" s="53"/>
    </row>
    <row r="38" ht="12.75">
      <c r="B38" s="53"/>
    </row>
    <row r="39" ht="12.75">
      <c r="B39" s="53"/>
    </row>
    <row r="40" ht="12.75">
      <c r="B40" s="53"/>
    </row>
    <row r="41" ht="12.75">
      <c r="B41" s="53"/>
    </row>
    <row r="42" ht="12.75">
      <c r="B42" s="53"/>
    </row>
    <row r="43" ht="12.75">
      <c r="B43" s="53"/>
    </row>
    <row r="44" ht="12.75">
      <c r="B44" s="53"/>
    </row>
    <row r="45" ht="12.75">
      <c r="B45" s="53"/>
    </row>
    <row r="46" ht="12.75">
      <c r="B46" s="53"/>
    </row>
    <row r="47" ht="12.75">
      <c r="B47" s="53"/>
    </row>
    <row r="48" ht="12.75">
      <c r="B48" s="53"/>
    </row>
    <row r="49" ht="12.75">
      <c r="B49" s="53"/>
    </row>
    <row r="50" ht="12.75">
      <c r="B50" s="53"/>
    </row>
    <row r="51" ht="12.75">
      <c r="B51" s="53"/>
    </row>
    <row r="52" ht="12.75">
      <c r="B52" s="53"/>
    </row>
    <row r="53" ht="12.75">
      <c r="B53" s="53"/>
    </row>
    <row r="54" ht="12.75">
      <c r="B54" s="53"/>
    </row>
    <row r="55" ht="12.75">
      <c r="B55" s="53"/>
    </row>
    <row r="56" ht="12.75">
      <c r="B56" s="53"/>
    </row>
    <row r="57" ht="12.75">
      <c r="B57" s="53"/>
    </row>
    <row r="58" ht="12.75">
      <c r="B58" s="53"/>
    </row>
    <row r="59" ht="12.75">
      <c r="B59" s="53"/>
    </row>
    <row r="60" ht="12.75">
      <c r="B60" s="53"/>
    </row>
    <row r="61" ht="12.75">
      <c r="B61" s="53"/>
    </row>
    <row r="62" ht="12.75">
      <c r="B62" s="53"/>
    </row>
    <row r="63" ht="12.75">
      <c r="B63" s="53"/>
    </row>
    <row r="64" ht="12.75">
      <c r="B64" s="53"/>
    </row>
    <row r="65" ht="12.75">
      <c r="B65" s="53"/>
    </row>
    <row r="66" ht="12.75">
      <c r="B66" s="53"/>
    </row>
    <row r="67" ht="12.75">
      <c r="B67" s="53"/>
    </row>
    <row r="68" ht="12.75">
      <c r="B68" s="53"/>
    </row>
    <row r="69" ht="12.75">
      <c r="B69" s="53"/>
    </row>
    <row r="70" ht="12.75">
      <c r="B70" s="53"/>
    </row>
    <row r="71" ht="12.75">
      <c r="B71" s="53"/>
    </row>
    <row r="72" ht="12.75">
      <c r="B72" s="53"/>
    </row>
    <row r="73" ht="12.75">
      <c r="B73" s="53"/>
    </row>
    <row r="74" ht="12.75">
      <c r="B74" s="53"/>
    </row>
    <row r="75" ht="12.75">
      <c r="B75" s="53"/>
    </row>
    <row r="76" ht="12.75">
      <c r="B76" s="53"/>
    </row>
    <row r="77" ht="12.75">
      <c r="B77" s="53"/>
    </row>
    <row r="78" ht="12.75">
      <c r="B78" s="53"/>
    </row>
    <row r="79" ht="12.75">
      <c r="B79" s="53"/>
    </row>
    <row r="80" ht="12.75">
      <c r="B80" s="53"/>
    </row>
    <row r="81" ht="12.75">
      <c r="B81" s="53"/>
    </row>
    <row r="82" ht="12.75">
      <c r="B82" s="53"/>
    </row>
    <row r="83" ht="12.75">
      <c r="B83" s="53"/>
    </row>
    <row r="84" ht="12.75">
      <c r="B84" s="53"/>
    </row>
    <row r="85" ht="12.75">
      <c r="B85" s="53"/>
    </row>
    <row r="86" ht="12.75">
      <c r="B86" s="53"/>
    </row>
    <row r="87" ht="12.75">
      <c r="B87" s="53"/>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54" t="s">
        <v>432</v>
      </c>
      <c r="B1" s="254"/>
      <c r="C1" s="254"/>
      <c r="D1" s="254"/>
      <c r="E1" s="254"/>
      <c r="F1" s="254"/>
      <c r="G1" s="254"/>
      <c r="H1" s="254"/>
      <c r="I1" s="254"/>
      <c r="J1" s="254"/>
      <c r="K1" s="146" t="s">
        <v>186</v>
      </c>
    </row>
    <row r="2" spans="1:11" ht="16.5" thickBot="1">
      <c r="A2" s="254" t="s">
        <v>473</v>
      </c>
      <c r="B2" s="254"/>
      <c r="C2" s="254"/>
      <c r="D2" s="254"/>
      <c r="E2" s="254"/>
      <c r="F2" s="254"/>
      <c r="G2" s="254"/>
      <c r="H2" s="254"/>
      <c r="I2" s="254"/>
      <c r="J2" s="254"/>
      <c r="K2" s="147" t="s">
        <v>188</v>
      </c>
    </row>
    <row r="3" spans="1:10" ht="13.5" thickTop="1">
      <c r="A3" s="227" t="s">
        <v>474</v>
      </c>
      <c r="B3" s="227"/>
      <c r="C3" s="227"/>
      <c r="D3" s="227"/>
      <c r="E3" s="227"/>
      <c r="F3" s="227"/>
      <c r="G3" s="227"/>
      <c r="H3" s="227"/>
      <c r="I3" s="227"/>
      <c r="J3" s="227"/>
    </row>
    <row r="4" spans="1:10" ht="12.75">
      <c r="A4" s="49"/>
      <c r="B4" s="49"/>
      <c r="C4" s="49"/>
      <c r="D4" s="49"/>
      <c r="E4" s="49"/>
      <c r="F4" s="49"/>
      <c r="G4" s="49"/>
      <c r="H4" s="49"/>
      <c r="I4" s="49"/>
      <c r="J4" s="49"/>
    </row>
    <row r="5" spans="1:10" ht="12.75">
      <c r="A5" s="49"/>
      <c r="B5" s="49"/>
      <c r="C5" s="49"/>
      <c r="D5" s="49"/>
      <c r="E5" s="49"/>
      <c r="F5" s="49"/>
      <c r="G5" s="49"/>
      <c r="H5" s="49" t="s">
        <v>59</v>
      </c>
      <c r="I5" s="49"/>
      <c r="J5" s="49"/>
    </row>
    <row r="6" spans="1:10" ht="15" customHeight="1">
      <c r="A6" s="16"/>
      <c r="B6" s="19"/>
      <c r="C6" s="246" t="s">
        <v>475</v>
      </c>
      <c r="D6" s="246"/>
      <c r="E6" s="49" t="s">
        <v>476</v>
      </c>
      <c r="F6" s="49"/>
      <c r="G6" s="49"/>
      <c r="H6" s="49" t="s">
        <v>259</v>
      </c>
      <c r="I6" s="49"/>
      <c r="J6" s="16"/>
    </row>
    <row r="7" spans="1:10" ht="15" customHeight="1">
      <c r="A7" s="16"/>
      <c r="B7" s="49" t="s">
        <v>356</v>
      </c>
      <c r="C7" s="49" t="s">
        <v>477</v>
      </c>
      <c r="D7" s="49" t="s">
        <v>478</v>
      </c>
      <c r="E7" s="49" t="s">
        <v>479</v>
      </c>
      <c r="F7" s="49" t="s">
        <v>480</v>
      </c>
      <c r="G7" s="49" t="s">
        <v>353</v>
      </c>
      <c r="H7" s="49" t="s">
        <v>356</v>
      </c>
      <c r="I7" s="49"/>
      <c r="J7" s="16"/>
    </row>
    <row r="8" spans="1:10" ht="15" customHeight="1">
      <c r="A8" s="209"/>
      <c r="B8" s="35" t="s">
        <v>481</v>
      </c>
      <c r="C8" s="35" t="s">
        <v>348</v>
      </c>
      <c r="D8" s="35" t="s">
        <v>58</v>
      </c>
      <c r="E8" s="35" t="s">
        <v>360</v>
      </c>
      <c r="F8" s="35" t="s">
        <v>355</v>
      </c>
      <c r="G8" s="35" t="s">
        <v>44</v>
      </c>
      <c r="H8" s="35" t="s">
        <v>362</v>
      </c>
      <c r="I8" s="35" t="s">
        <v>28</v>
      </c>
      <c r="J8" s="16"/>
    </row>
    <row r="9" spans="1:10" ht="15" customHeight="1">
      <c r="A9" s="198" t="s">
        <v>482</v>
      </c>
      <c r="B9" s="210"/>
      <c r="C9" s="166">
        <v>164831477</v>
      </c>
      <c r="D9" s="205">
        <v>16</v>
      </c>
      <c r="E9" s="205">
        <v>138050</v>
      </c>
      <c r="F9" s="205">
        <v>-3905</v>
      </c>
      <c r="G9" s="205">
        <v>426190</v>
      </c>
      <c r="H9" s="205">
        <v>528</v>
      </c>
      <c r="I9" s="205">
        <v>560880</v>
      </c>
      <c r="J9" s="16"/>
    </row>
    <row r="10" spans="1:10" ht="15" customHeight="1">
      <c r="A10" s="198" t="s">
        <v>483</v>
      </c>
      <c r="B10" s="205">
        <v>116206</v>
      </c>
      <c r="C10" s="166">
        <v>0</v>
      </c>
      <c r="D10" s="166">
        <v>0</v>
      </c>
      <c r="E10" s="166">
        <v>0</v>
      </c>
      <c r="F10" s="166">
        <v>0</v>
      </c>
      <c r="G10" s="166">
        <v>116206</v>
      </c>
      <c r="H10" s="166">
        <v>0</v>
      </c>
      <c r="I10" s="166">
        <v>116206</v>
      </c>
      <c r="J10" s="16"/>
    </row>
    <row r="11" spans="1:10" ht="15" customHeight="1">
      <c r="A11" s="198" t="s">
        <v>484</v>
      </c>
      <c r="B11" s="166">
        <v>3614</v>
      </c>
      <c r="C11" s="166">
        <v>0</v>
      </c>
      <c r="D11" s="166">
        <v>0</v>
      </c>
      <c r="E11" s="166">
        <v>0</v>
      </c>
      <c r="F11" s="166">
        <v>0</v>
      </c>
      <c r="G11" s="166">
        <v>0</v>
      </c>
      <c r="H11" s="166">
        <v>3614</v>
      </c>
      <c r="I11" s="166">
        <v>3614</v>
      </c>
      <c r="J11" s="16"/>
    </row>
    <row r="12" spans="1:10" ht="15" customHeight="1">
      <c r="A12" s="198" t="s">
        <v>485</v>
      </c>
      <c r="B12" s="166"/>
      <c r="C12" s="166"/>
      <c r="D12" s="166"/>
      <c r="E12" s="166"/>
      <c r="F12" s="166"/>
      <c r="G12" s="166"/>
      <c r="H12" s="166"/>
      <c r="I12" s="166"/>
      <c r="J12" s="16"/>
    </row>
    <row r="13" spans="1:10" ht="15" customHeight="1">
      <c r="A13" s="176" t="s">
        <v>486</v>
      </c>
      <c r="B13" s="172">
        <v>142</v>
      </c>
      <c r="C13" s="166">
        <v>0</v>
      </c>
      <c r="D13" s="166">
        <v>0</v>
      </c>
      <c r="E13" s="166">
        <v>0</v>
      </c>
      <c r="F13" s="166">
        <v>0</v>
      </c>
      <c r="G13" s="166">
        <v>0</v>
      </c>
      <c r="H13" s="166">
        <v>142</v>
      </c>
      <c r="I13" s="166">
        <v>142</v>
      </c>
      <c r="J13" s="16"/>
    </row>
    <row r="14" spans="1:10" ht="15" customHeight="1" thickBot="1">
      <c r="A14" s="198" t="s">
        <v>346</v>
      </c>
      <c r="B14" s="203">
        <f>SUM(B10:B13)</f>
        <v>119962</v>
      </c>
      <c r="C14" s="166"/>
      <c r="D14" s="166"/>
      <c r="E14" s="166"/>
      <c r="F14" s="166"/>
      <c r="G14" s="166"/>
      <c r="H14" s="166"/>
      <c r="I14" s="166"/>
      <c r="J14" s="16"/>
    </row>
    <row r="15" spans="1:10" ht="15" customHeight="1" thickTop="1">
      <c r="A15" s="198" t="s">
        <v>487</v>
      </c>
      <c r="B15" s="166"/>
      <c r="C15" s="166">
        <v>0</v>
      </c>
      <c r="D15" s="166">
        <v>0</v>
      </c>
      <c r="E15" s="166">
        <v>3497</v>
      </c>
      <c r="F15" s="166"/>
      <c r="G15" s="166">
        <v>0</v>
      </c>
      <c r="H15" s="166">
        <v>0</v>
      </c>
      <c r="I15" s="166">
        <v>3497</v>
      </c>
      <c r="J15" s="16"/>
    </row>
    <row r="16" spans="1:10" ht="15" customHeight="1">
      <c r="A16" s="198" t="s">
        <v>488</v>
      </c>
      <c r="B16" s="166"/>
      <c r="C16" s="166">
        <v>0</v>
      </c>
      <c r="D16" s="166">
        <v>0</v>
      </c>
      <c r="E16" s="166">
        <v>-3905</v>
      </c>
      <c r="F16" s="166">
        <v>3905</v>
      </c>
      <c r="G16" s="166">
        <v>0</v>
      </c>
      <c r="H16" s="166">
        <v>0</v>
      </c>
      <c r="I16" s="166">
        <v>0</v>
      </c>
      <c r="J16" s="16"/>
    </row>
    <row r="17" spans="1:10" ht="15" customHeight="1">
      <c r="A17" s="198" t="s">
        <v>489</v>
      </c>
      <c r="B17" s="166"/>
      <c r="C17" s="166">
        <v>1375986</v>
      </c>
      <c r="D17" s="166">
        <v>1</v>
      </c>
      <c r="E17" s="166">
        <v>6350</v>
      </c>
      <c r="F17" s="166">
        <v>0</v>
      </c>
      <c r="G17" s="166">
        <v>0</v>
      </c>
      <c r="H17" s="166">
        <v>0</v>
      </c>
      <c r="I17" s="166">
        <v>6351</v>
      </c>
      <c r="J17" s="16"/>
    </row>
    <row r="18" spans="1:10" ht="15" customHeight="1">
      <c r="A18" s="198" t="s">
        <v>490</v>
      </c>
      <c r="B18" s="166"/>
      <c r="C18" s="166">
        <v>0</v>
      </c>
      <c r="D18" s="166"/>
      <c r="E18" s="166">
        <v>5394</v>
      </c>
      <c r="F18" s="166"/>
      <c r="G18" s="166"/>
      <c r="H18" s="166"/>
      <c r="I18" s="166">
        <v>5394</v>
      </c>
      <c r="J18" s="16"/>
    </row>
    <row r="19" spans="1:10" ht="15" customHeight="1">
      <c r="A19" s="198" t="s">
        <v>491</v>
      </c>
      <c r="B19" s="166"/>
      <c r="C19" s="172">
        <v>-1220000</v>
      </c>
      <c r="D19" s="172">
        <v>0</v>
      </c>
      <c r="E19" s="172">
        <v>-20801</v>
      </c>
      <c r="F19" s="172">
        <v>0</v>
      </c>
      <c r="G19" s="172">
        <v>0</v>
      </c>
      <c r="H19" s="172">
        <v>0</v>
      </c>
      <c r="I19" s="172">
        <v>-20801</v>
      </c>
      <c r="J19" s="16"/>
    </row>
    <row r="20" spans="1:10" ht="15" customHeight="1">
      <c r="A20" s="198" t="s">
        <v>492</v>
      </c>
      <c r="B20" s="166"/>
      <c r="C20" s="166">
        <f>SUM(C9:C19)</f>
        <v>164987463</v>
      </c>
      <c r="D20" s="166">
        <f>SUM(D9:D19)</f>
        <v>17</v>
      </c>
      <c r="E20" s="166">
        <v>128586</v>
      </c>
      <c r="F20" s="166">
        <f>SUM(F9:F19)</f>
        <v>0</v>
      </c>
      <c r="G20" s="166">
        <f>SUM(G9:G19)</f>
        <v>542396</v>
      </c>
      <c r="H20" s="166">
        <f>SUM(H9:H19)</f>
        <v>4284</v>
      </c>
      <c r="I20" s="166">
        <f>SUM(I9:I19)</f>
        <v>675283</v>
      </c>
      <c r="J20" s="16"/>
    </row>
    <row r="21" spans="1:10" ht="15" customHeight="1">
      <c r="A21" s="198" t="s">
        <v>326</v>
      </c>
      <c r="B21" s="166">
        <v>160231</v>
      </c>
      <c r="C21" s="166">
        <v>0</v>
      </c>
      <c r="D21" s="166">
        <v>0</v>
      </c>
      <c r="E21" s="166">
        <v>0</v>
      </c>
      <c r="F21" s="166">
        <v>0</v>
      </c>
      <c r="G21" s="166">
        <v>160231</v>
      </c>
      <c r="H21" s="166">
        <v>0</v>
      </c>
      <c r="I21" s="166">
        <v>160231</v>
      </c>
      <c r="J21" s="16"/>
    </row>
    <row r="22" spans="1:10" ht="15" customHeight="1">
      <c r="A22" s="198" t="s">
        <v>484</v>
      </c>
      <c r="B22" s="166">
        <v>703</v>
      </c>
      <c r="C22" s="166">
        <v>0</v>
      </c>
      <c r="D22" s="166">
        <v>0</v>
      </c>
      <c r="E22" s="166">
        <v>0</v>
      </c>
      <c r="F22" s="166">
        <v>0</v>
      </c>
      <c r="G22" s="166">
        <v>0</v>
      </c>
      <c r="H22" s="166">
        <v>703</v>
      </c>
      <c r="I22" s="166">
        <v>703</v>
      </c>
      <c r="J22" s="16"/>
    </row>
    <row r="23" spans="1:10" ht="15" customHeight="1">
      <c r="A23" s="198" t="s">
        <v>493</v>
      </c>
      <c r="B23" s="166">
        <v>0</v>
      </c>
      <c r="C23" s="166"/>
      <c r="D23" s="166"/>
      <c r="E23" s="166"/>
      <c r="F23" s="166"/>
      <c r="G23" s="166">
        <v>-652</v>
      </c>
      <c r="H23" s="166"/>
      <c r="I23" s="166">
        <v>-652</v>
      </c>
      <c r="J23" s="16"/>
    </row>
    <row r="24" spans="1:10" ht="15" customHeight="1">
      <c r="A24" s="198" t="s">
        <v>494</v>
      </c>
      <c r="B24" s="166"/>
      <c r="C24" s="166"/>
      <c r="D24" s="166"/>
      <c r="E24" s="166"/>
      <c r="F24" s="166"/>
      <c r="G24" s="166"/>
      <c r="H24" s="166"/>
      <c r="I24" s="166"/>
      <c r="J24" s="16"/>
    </row>
    <row r="25" spans="1:10" ht="15" customHeight="1">
      <c r="A25" s="176" t="s">
        <v>486</v>
      </c>
      <c r="B25" s="172">
        <v>2248</v>
      </c>
      <c r="C25" s="166">
        <v>0</v>
      </c>
      <c r="D25" s="166">
        <v>0</v>
      </c>
      <c r="E25" s="166">
        <v>0</v>
      </c>
      <c r="F25" s="166">
        <v>0</v>
      </c>
      <c r="G25" s="166">
        <v>0</v>
      </c>
      <c r="H25" s="166">
        <v>2248</v>
      </c>
      <c r="I25" s="166">
        <v>2248</v>
      </c>
      <c r="J25" s="16"/>
    </row>
    <row r="26" spans="1:10" ht="15" customHeight="1" thickBot="1">
      <c r="A26" s="198" t="s">
        <v>346</v>
      </c>
      <c r="B26" s="203">
        <f>SUM(B21:B25)</f>
        <v>163182</v>
      </c>
      <c r="C26" s="166"/>
      <c r="D26" s="166"/>
      <c r="E26" s="166"/>
      <c r="F26" s="166"/>
      <c r="G26" s="166"/>
      <c r="H26" s="166"/>
      <c r="I26" s="166"/>
      <c r="J26" s="16"/>
    </row>
    <row r="27" spans="1:10" ht="15" customHeight="1" thickTop="1">
      <c r="A27" s="198" t="s">
        <v>487</v>
      </c>
      <c r="B27" s="166"/>
      <c r="C27" s="166">
        <v>0</v>
      </c>
      <c r="D27" s="166">
        <v>0</v>
      </c>
      <c r="E27" s="166">
        <v>3277</v>
      </c>
      <c r="F27" s="166">
        <v>0</v>
      </c>
      <c r="G27" s="166">
        <v>0</v>
      </c>
      <c r="H27" s="166">
        <v>0</v>
      </c>
      <c r="I27" s="166">
        <v>3277</v>
      </c>
      <c r="J27" s="16"/>
    </row>
    <row r="28" spans="1:10" ht="15" customHeight="1">
      <c r="A28" s="198" t="s">
        <v>489</v>
      </c>
      <c r="B28" s="166"/>
      <c r="C28" s="166">
        <v>1117152</v>
      </c>
      <c r="D28" s="166">
        <v>0</v>
      </c>
      <c r="E28" s="166">
        <v>5000</v>
      </c>
      <c r="F28" s="166">
        <v>0</v>
      </c>
      <c r="G28" s="166">
        <v>0</v>
      </c>
      <c r="H28" s="166">
        <v>0</v>
      </c>
      <c r="I28" s="166">
        <v>5000</v>
      </c>
      <c r="J28" s="16"/>
    </row>
    <row r="29" spans="1:10" ht="15" customHeight="1">
      <c r="A29" s="198" t="s">
        <v>490</v>
      </c>
      <c r="B29" s="166"/>
      <c r="C29" s="172">
        <v>0</v>
      </c>
      <c r="D29" s="172">
        <v>0</v>
      </c>
      <c r="E29" s="172">
        <v>7341</v>
      </c>
      <c r="F29" s="172">
        <v>0</v>
      </c>
      <c r="G29" s="172">
        <v>0</v>
      </c>
      <c r="H29" s="172">
        <v>0</v>
      </c>
      <c r="I29" s="172">
        <v>7341</v>
      </c>
      <c r="J29" s="16"/>
    </row>
    <row r="30" spans="1:10" ht="15" customHeight="1">
      <c r="A30" s="198" t="s">
        <v>495</v>
      </c>
      <c r="B30" s="166"/>
      <c r="C30" s="166">
        <f aca="true" t="shared" si="0" ref="C30:I30">SUM(C20:C29)</f>
        <v>166104615</v>
      </c>
      <c r="D30" s="166">
        <f t="shared" si="0"/>
        <v>17</v>
      </c>
      <c r="E30" s="166">
        <f t="shared" si="0"/>
        <v>144204</v>
      </c>
      <c r="F30" s="166">
        <f t="shared" si="0"/>
        <v>0</v>
      </c>
      <c r="G30" s="166">
        <f t="shared" si="0"/>
        <v>701975</v>
      </c>
      <c r="H30" s="166">
        <f t="shared" si="0"/>
        <v>7235</v>
      </c>
      <c r="I30" s="166">
        <f t="shared" si="0"/>
        <v>853431</v>
      </c>
      <c r="J30" s="16"/>
    </row>
    <row r="31" spans="1:10" ht="15" customHeight="1">
      <c r="A31" s="198" t="s">
        <v>326</v>
      </c>
      <c r="B31" s="166">
        <v>199364</v>
      </c>
      <c r="C31" s="166">
        <v>0</v>
      </c>
      <c r="D31" s="166">
        <v>0</v>
      </c>
      <c r="E31" s="166">
        <v>0</v>
      </c>
      <c r="F31" s="166">
        <v>0</v>
      </c>
      <c r="G31" s="166">
        <v>199364</v>
      </c>
      <c r="H31" s="166">
        <v>0</v>
      </c>
      <c r="I31" s="166">
        <v>199364</v>
      </c>
      <c r="J31" s="16"/>
    </row>
    <row r="32" spans="1:10" ht="15" customHeight="1">
      <c r="A32" s="198" t="s">
        <v>484</v>
      </c>
      <c r="B32" s="166">
        <v>-19866</v>
      </c>
      <c r="C32" s="166">
        <v>0</v>
      </c>
      <c r="D32" s="166">
        <v>0</v>
      </c>
      <c r="E32" s="166">
        <v>0</v>
      </c>
      <c r="F32" s="166">
        <v>0</v>
      </c>
      <c r="G32" s="166">
        <v>0</v>
      </c>
      <c r="H32" s="166">
        <v>-19866</v>
      </c>
      <c r="I32" s="166">
        <v>-19866</v>
      </c>
      <c r="J32" s="16"/>
    </row>
    <row r="33" spans="1:10" ht="15" customHeight="1">
      <c r="A33" s="198" t="s">
        <v>485</v>
      </c>
      <c r="B33" s="166"/>
      <c r="C33" s="166"/>
      <c r="D33" s="166"/>
      <c r="E33" s="166"/>
      <c r="F33" s="166"/>
      <c r="G33" s="166"/>
      <c r="H33" s="166"/>
      <c r="I33" s="166"/>
      <c r="J33" s="16"/>
    </row>
    <row r="34" spans="1:10" ht="15" customHeight="1">
      <c r="A34" s="176" t="s">
        <v>486</v>
      </c>
      <c r="B34" s="172">
        <v>-5116</v>
      </c>
      <c r="C34" s="166">
        <v>0</v>
      </c>
      <c r="D34" s="166">
        <v>0</v>
      </c>
      <c r="E34" s="166">
        <v>0</v>
      </c>
      <c r="F34" s="166">
        <v>0</v>
      </c>
      <c r="G34" s="166">
        <v>0</v>
      </c>
      <c r="H34" s="166">
        <v>-5116</v>
      </c>
      <c r="I34" s="166">
        <v>-5116</v>
      </c>
      <c r="J34" s="16"/>
    </row>
    <row r="35" spans="1:10" ht="15" customHeight="1" thickBot="1">
      <c r="A35" s="198" t="s">
        <v>346</v>
      </c>
      <c r="B35" s="203">
        <f>SUM(B31:B34)</f>
        <v>174382</v>
      </c>
      <c r="C35" s="166"/>
      <c r="D35" s="166"/>
      <c r="E35" s="166"/>
      <c r="F35" s="166"/>
      <c r="G35" s="166"/>
      <c r="H35" s="166"/>
      <c r="I35" s="166"/>
      <c r="J35" s="16"/>
    </row>
    <row r="36" spans="1:10" ht="15" customHeight="1" thickTop="1">
      <c r="A36" s="198" t="s">
        <v>487</v>
      </c>
      <c r="B36" s="211"/>
      <c r="C36" s="166">
        <v>0</v>
      </c>
      <c r="D36" s="166">
        <v>0</v>
      </c>
      <c r="E36" s="166">
        <v>3637</v>
      </c>
      <c r="F36" s="166">
        <v>0</v>
      </c>
      <c r="G36" s="166">
        <v>0</v>
      </c>
      <c r="H36" s="166">
        <v>0</v>
      </c>
      <c r="I36" s="166">
        <v>3637</v>
      </c>
      <c r="J36" s="16"/>
    </row>
    <row r="37" spans="1:10" ht="15" customHeight="1">
      <c r="A37" s="198" t="s">
        <v>489</v>
      </c>
      <c r="B37" s="166"/>
      <c r="C37" s="166">
        <v>1607473</v>
      </c>
      <c r="D37" s="166">
        <v>0</v>
      </c>
      <c r="E37" s="166">
        <v>8891</v>
      </c>
      <c r="F37" s="166">
        <v>0</v>
      </c>
      <c r="G37" s="166">
        <v>0</v>
      </c>
      <c r="H37" s="166">
        <v>0</v>
      </c>
      <c r="I37" s="166">
        <v>8891</v>
      </c>
      <c r="J37" s="16"/>
    </row>
    <row r="38" spans="1:10" ht="15" customHeight="1">
      <c r="A38" s="198" t="s">
        <v>490</v>
      </c>
      <c r="B38" s="166"/>
      <c r="C38" s="172">
        <v>0</v>
      </c>
      <c r="D38" s="172">
        <v>0</v>
      </c>
      <c r="E38" s="172">
        <v>13434</v>
      </c>
      <c r="F38" s="172">
        <v>0</v>
      </c>
      <c r="G38" s="172">
        <v>0</v>
      </c>
      <c r="H38" s="172">
        <v>0</v>
      </c>
      <c r="I38" s="172">
        <v>13434</v>
      </c>
      <c r="J38" s="16"/>
    </row>
    <row r="39" spans="1:10" ht="15" customHeight="1" thickBot="1">
      <c r="A39" s="198" t="s">
        <v>496</v>
      </c>
      <c r="B39" s="166"/>
      <c r="C39" s="212">
        <f aca="true" t="shared" si="1" ref="C39:I39">SUM(C30:C38)</f>
        <v>167712088</v>
      </c>
      <c r="D39" s="203">
        <f t="shared" si="1"/>
        <v>17</v>
      </c>
      <c r="E39" s="203">
        <f t="shared" si="1"/>
        <v>170166</v>
      </c>
      <c r="F39" s="203">
        <f t="shared" si="1"/>
        <v>0</v>
      </c>
      <c r="G39" s="203">
        <f t="shared" si="1"/>
        <v>901339</v>
      </c>
      <c r="H39" s="203">
        <f t="shared" si="1"/>
        <v>-17747</v>
      </c>
      <c r="I39" s="203">
        <f t="shared" si="1"/>
        <v>1053775</v>
      </c>
      <c r="J39" s="16"/>
    </row>
    <row r="40" spans="1:10" ht="15" customHeight="1" thickTop="1">
      <c r="A40" s="165"/>
      <c r="B40" s="166"/>
      <c r="C40" s="166"/>
      <c r="D40" s="166"/>
      <c r="E40" s="166"/>
      <c r="F40" s="166"/>
      <c r="G40" s="166"/>
      <c r="H40" s="166"/>
      <c r="I40" s="166"/>
      <c r="J40" s="16"/>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 r="A49" s="53"/>
      <c r="B49" s="53"/>
      <c r="C49" s="53"/>
      <c r="D49" s="53"/>
      <c r="E49" s="53"/>
      <c r="F49" s="53"/>
      <c r="G49" s="53"/>
      <c r="H49" s="53"/>
      <c r="I49" s="53"/>
    </row>
    <row r="50" spans="1:9" ht="12.75">
      <c r="A50" s="53"/>
      <c r="B50" s="53"/>
      <c r="C50" s="53"/>
      <c r="D50" s="53"/>
      <c r="E50" s="53"/>
      <c r="F50" s="53"/>
      <c r="G50" s="53"/>
      <c r="H50" s="53"/>
      <c r="I50" s="53"/>
    </row>
    <row r="51" spans="1:9" ht="12.75">
      <c r="A51" s="53"/>
      <c r="B51" s="53"/>
      <c r="C51" s="53"/>
      <c r="D51" s="53"/>
      <c r="E51" s="53"/>
      <c r="F51" s="53"/>
      <c r="G51" s="53"/>
      <c r="H51" s="53"/>
      <c r="I51" s="53"/>
    </row>
    <row r="52" spans="1:9" ht="12.75">
      <c r="A52" s="53"/>
      <c r="B52" s="53"/>
      <c r="C52" s="53"/>
      <c r="D52" s="53"/>
      <c r="E52" s="53"/>
      <c r="F52" s="53"/>
      <c r="G52" s="53"/>
      <c r="H52" s="53"/>
      <c r="I52" s="53"/>
    </row>
    <row r="53" spans="1:9" ht="12.75">
      <c r="A53" s="53"/>
      <c r="B53" s="53"/>
      <c r="C53" s="53"/>
      <c r="D53" s="53"/>
      <c r="E53" s="53"/>
      <c r="F53" s="53"/>
      <c r="G53" s="53"/>
      <c r="H53" s="53"/>
      <c r="I53" s="53"/>
    </row>
    <row r="54" spans="1:9" ht="12.75">
      <c r="A54" s="53"/>
      <c r="B54" s="53"/>
      <c r="C54" s="53"/>
      <c r="D54" s="53"/>
      <c r="E54" s="53"/>
      <c r="F54" s="53"/>
      <c r="G54" s="53"/>
      <c r="H54" s="53"/>
      <c r="I54" s="53"/>
    </row>
    <row r="55" spans="1:9" ht="12.75">
      <c r="A55" s="53"/>
      <c r="B55" s="53"/>
      <c r="C55" s="53"/>
      <c r="D55" s="53"/>
      <c r="E55" s="53"/>
      <c r="F55" s="53"/>
      <c r="G55" s="53"/>
      <c r="H55" s="53"/>
      <c r="I55" s="53"/>
    </row>
    <row r="56" spans="1:9" ht="12.75">
      <c r="A56" s="53"/>
      <c r="B56" s="53"/>
      <c r="C56" s="53"/>
      <c r="D56" s="53"/>
      <c r="E56" s="53"/>
      <c r="F56" s="53"/>
      <c r="G56" s="53"/>
      <c r="H56" s="53"/>
      <c r="I56" s="53"/>
    </row>
    <row r="57" spans="1:9" ht="12.75">
      <c r="A57" s="53"/>
      <c r="B57" s="53"/>
      <c r="C57" s="53"/>
      <c r="D57" s="53"/>
      <c r="E57" s="53"/>
      <c r="F57" s="53"/>
      <c r="G57" s="53"/>
      <c r="H57" s="53"/>
      <c r="I57" s="53"/>
    </row>
    <row r="58" spans="1:9" ht="12.75">
      <c r="A58" s="53"/>
      <c r="B58" s="53"/>
      <c r="C58" s="53"/>
      <c r="D58" s="53"/>
      <c r="E58" s="53"/>
      <c r="F58" s="53"/>
      <c r="G58" s="53"/>
      <c r="H58" s="53"/>
      <c r="I58" s="53"/>
    </row>
    <row r="59" spans="1:9" ht="12.75">
      <c r="A59" s="53"/>
      <c r="B59" s="53"/>
      <c r="C59" s="53"/>
      <c r="D59" s="53"/>
      <c r="E59" s="53"/>
      <c r="F59" s="53"/>
      <c r="G59" s="53"/>
      <c r="H59" s="53"/>
      <c r="I59" s="53"/>
    </row>
    <row r="60" spans="1:9" ht="12.75">
      <c r="A60" s="53"/>
      <c r="B60" s="53"/>
      <c r="C60" s="53"/>
      <c r="D60" s="53"/>
      <c r="E60" s="53"/>
      <c r="F60" s="53"/>
      <c r="G60" s="53"/>
      <c r="H60" s="53"/>
      <c r="I60" s="53"/>
    </row>
    <row r="61" spans="1:9" ht="12.75">
      <c r="A61" s="53"/>
      <c r="B61" s="53"/>
      <c r="C61" s="53"/>
      <c r="D61" s="53"/>
      <c r="E61" s="53"/>
      <c r="F61" s="53"/>
      <c r="G61" s="53"/>
      <c r="H61" s="53"/>
      <c r="I61" s="53"/>
    </row>
    <row r="62" spans="1:9" ht="12.75">
      <c r="A62" s="53"/>
      <c r="B62" s="53"/>
      <c r="C62" s="53"/>
      <c r="D62" s="53"/>
      <c r="E62" s="53"/>
      <c r="F62" s="53"/>
      <c r="G62" s="53"/>
      <c r="H62" s="53"/>
      <c r="I62" s="53"/>
    </row>
    <row r="63" spans="1:9" ht="12.75">
      <c r="A63" s="53"/>
      <c r="B63" s="53"/>
      <c r="C63" s="53"/>
      <c r="D63" s="53"/>
      <c r="E63" s="53"/>
      <c r="F63" s="53"/>
      <c r="G63" s="53"/>
      <c r="H63" s="53"/>
      <c r="I63" s="53"/>
    </row>
    <row r="64" spans="1:9" ht="12.75">
      <c r="A64" s="53"/>
      <c r="B64" s="53"/>
      <c r="C64" s="53"/>
      <c r="D64" s="53"/>
      <c r="E64" s="53"/>
      <c r="F64" s="53"/>
      <c r="G64" s="53"/>
      <c r="H64" s="53"/>
      <c r="I64" s="53"/>
    </row>
    <row r="65" spans="1:9" ht="12.75">
      <c r="A65" s="53"/>
      <c r="B65" s="53"/>
      <c r="C65" s="53"/>
      <c r="D65" s="53"/>
      <c r="E65" s="53"/>
      <c r="F65" s="53"/>
      <c r="G65" s="53"/>
      <c r="H65" s="53"/>
      <c r="I65" s="53"/>
    </row>
    <row r="66" spans="1:9" ht="12.75">
      <c r="A66" s="53"/>
      <c r="B66" s="53"/>
      <c r="C66" s="53"/>
      <c r="D66" s="53"/>
      <c r="E66" s="53"/>
      <c r="F66" s="53"/>
      <c r="G66" s="53"/>
      <c r="H66" s="53"/>
      <c r="I66" s="53"/>
    </row>
    <row r="67" spans="1:9" ht="12.75">
      <c r="A67" s="53"/>
      <c r="B67" s="53"/>
      <c r="C67" s="53"/>
      <c r="D67" s="53"/>
      <c r="E67" s="53"/>
      <c r="F67" s="53"/>
      <c r="G67" s="53"/>
      <c r="H67" s="53"/>
      <c r="I67" s="53"/>
    </row>
    <row r="68" spans="1:9" ht="12.75">
      <c r="A68" s="53"/>
      <c r="B68" s="53"/>
      <c r="C68" s="53"/>
      <c r="D68" s="53"/>
      <c r="E68" s="53"/>
      <c r="F68" s="53"/>
      <c r="G68" s="53"/>
      <c r="H68" s="53"/>
      <c r="I68" s="53"/>
    </row>
    <row r="69" spans="1:9" ht="12.75">
      <c r="A69" s="53"/>
      <c r="B69" s="53"/>
      <c r="C69" s="53"/>
      <c r="D69" s="53"/>
      <c r="E69" s="53"/>
      <c r="F69" s="53"/>
      <c r="G69" s="53"/>
      <c r="H69" s="53"/>
      <c r="I69" s="53"/>
    </row>
    <row r="70" spans="1:9" ht="12.75">
      <c r="A70" s="53"/>
      <c r="B70" s="53"/>
      <c r="C70" s="53"/>
      <c r="D70" s="53"/>
      <c r="E70" s="53"/>
      <c r="F70" s="53"/>
      <c r="G70" s="53"/>
      <c r="H70" s="53"/>
      <c r="I70" s="53"/>
    </row>
    <row r="71" spans="1:9" ht="12.75">
      <c r="A71" s="53"/>
      <c r="B71" s="53"/>
      <c r="C71" s="53"/>
      <c r="D71" s="53"/>
      <c r="E71" s="53"/>
      <c r="F71" s="53"/>
      <c r="G71" s="53"/>
      <c r="H71" s="53"/>
      <c r="I71" s="53"/>
    </row>
    <row r="72" spans="1:9" ht="12.75">
      <c r="A72" s="53"/>
      <c r="B72" s="53"/>
      <c r="C72" s="53"/>
      <c r="D72" s="53"/>
      <c r="E72" s="53"/>
      <c r="F72" s="53"/>
      <c r="G72" s="53"/>
      <c r="H72" s="53"/>
      <c r="I72" s="53"/>
    </row>
    <row r="73" spans="1:9" ht="12.75">
      <c r="A73" s="53"/>
      <c r="B73" s="53"/>
      <c r="C73" s="53"/>
      <c r="D73" s="53"/>
      <c r="E73" s="53"/>
      <c r="F73" s="53"/>
      <c r="G73" s="53"/>
      <c r="H73" s="53"/>
      <c r="I73" s="53"/>
    </row>
    <row r="74" spans="1:9" ht="12.75">
      <c r="A74" s="53"/>
      <c r="B74" s="53"/>
      <c r="C74" s="53"/>
      <c r="D74" s="53"/>
      <c r="E74" s="53"/>
      <c r="F74" s="53"/>
      <c r="G74" s="53"/>
      <c r="H74" s="53"/>
      <c r="I74" s="53"/>
    </row>
    <row r="75" spans="1:9" ht="12.75">
      <c r="A75" s="53"/>
      <c r="B75" s="53"/>
      <c r="C75" s="53"/>
      <c r="D75" s="53"/>
      <c r="E75" s="53"/>
      <c r="F75" s="53"/>
      <c r="G75" s="53"/>
      <c r="H75" s="53"/>
      <c r="I75" s="53"/>
    </row>
    <row r="76" spans="1:9" ht="12.75">
      <c r="A76" s="53"/>
      <c r="B76" s="53"/>
      <c r="C76" s="53"/>
      <c r="D76" s="53"/>
      <c r="E76" s="53"/>
      <c r="F76" s="53"/>
      <c r="G76" s="53"/>
      <c r="H76" s="53"/>
      <c r="I76" s="53"/>
    </row>
    <row r="77" spans="1:9" ht="12.75">
      <c r="A77" s="53"/>
      <c r="B77" s="53"/>
      <c r="C77" s="53"/>
      <c r="D77" s="53"/>
      <c r="E77" s="53"/>
      <c r="F77" s="53"/>
      <c r="G77" s="53"/>
      <c r="H77" s="53"/>
      <c r="I77" s="53"/>
    </row>
    <row r="78" spans="1:9" ht="12.75">
      <c r="A78" s="53"/>
      <c r="B78" s="53"/>
      <c r="C78" s="53"/>
      <c r="D78" s="53"/>
      <c r="E78" s="53"/>
      <c r="F78" s="53"/>
      <c r="G78" s="53"/>
      <c r="H78" s="53"/>
      <c r="I78" s="53"/>
    </row>
    <row r="79" spans="1:9" ht="12.75">
      <c r="A79" s="53"/>
      <c r="B79" s="53"/>
      <c r="C79" s="53"/>
      <c r="D79" s="53"/>
      <c r="E79" s="53"/>
      <c r="F79" s="53"/>
      <c r="G79" s="53"/>
      <c r="H79" s="53"/>
      <c r="I79" s="53"/>
    </row>
    <row r="80" spans="1:9" ht="12.75">
      <c r="A80" s="53"/>
      <c r="B80" s="53"/>
      <c r="C80" s="53"/>
      <c r="D80" s="53"/>
      <c r="E80" s="53"/>
      <c r="F80" s="53"/>
      <c r="G80" s="53"/>
      <c r="H80" s="53"/>
      <c r="I80" s="53"/>
    </row>
    <row r="81" spans="1:9" ht="12.75">
      <c r="A81" s="53"/>
      <c r="B81" s="53"/>
      <c r="C81" s="53"/>
      <c r="D81" s="53"/>
      <c r="E81" s="53"/>
      <c r="F81" s="53"/>
      <c r="G81" s="53"/>
      <c r="H81" s="53"/>
      <c r="I81" s="53"/>
    </row>
    <row r="82" spans="1:9" ht="12.75">
      <c r="A82" s="53"/>
      <c r="B82" s="53"/>
      <c r="C82" s="53"/>
      <c r="D82" s="53"/>
      <c r="E82" s="53"/>
      <c r="F82" s="53"/>
      <c r="G82" s="53"/>
      <c r="H82" s="53"/>
      <c r="I82" s="53"/>
    </row>
    <row r="83" spans="1:9" ht="12.75">
      <c r="A83" s="53"/>
      <c r="B83" s="53"/>
      <c r="C83" s="53"/>
      <c r="D83" s="53"/>
      <c r="E83" s="53"/>
      <c r="F83" s="53"/>
      <c r="G83" s="53"/>
      <c r="H83" s="53"/>
      <c r="I83" s="53"/>
    </row>
    <row r="84" spans="1:9" ht="12.75">
      <c r="A84" s="53"/>
      <c r="B84" s="53"/>
      <c r="C84" s="53"/>
      <c r="D84" s="53"/>
      <c r="E84" s="53"/>
      <c r="F84" s="53"/>
      <c r="G84" s="53"/>
      <c r="H84" s="53"/>
      <c r="I84" s="53"/>
    </row>
    <row r="85" spans="1:9" ht="12.75">
      <c r="A85" s="53"/>
      <c r="B85" s="53"/>
      <c r="C85" s="53"/>
      <c r="D85" s="53"/>
      <c r="E85" s="53"/>
      <c r="F85" s="53"/>
      <c r="G85" s="53"/>
      <c r="H85" s="53"/>
      <c r="I85" s="53"/>
    </row>
    <row r="86" spans="1:9" ht="12.75">
      <c r="A86" s="53"/>
      <c r="B86" s="53"/>
      <c r="C86" s="53"/>
      <c r="D86" s="53"/>
      <c r="E86" s="53"/>
      <c r="F86" s="53"/>
      <c r="G86" s="53"/>
      <c r="H86" s="53"/>
      <c r="I86" s="53"/>
    </row>
    <row r="87" spans="1:9" ht="12.75">
      <c r="A87" s="53"/>
      <c r="B87" s="53"/>
      <c r="C87" s="53"/>
      <c r="D87" s="53"/>
      <c r="E87" s="53"/>
      <c r="F87" s="53"/>
      <c r="G87" s="53"/>
      <c r="H87" s="53"/>
      <c r="I87" s="53"/>
    </row>
    <row r="88" spans="1:9" ht="12.75">
      <c r="A88" s="53"/>
      <c r="B88" s="53"/>
      <c r="C88" s="53"/>
      <c r="D88" s="53"/>
      <c r="E88" s="53"/>
      <c r="F88" s="53"/>
      <c r="G88" s="53"/>
      <c r="H88" s="53"/>
      <c r="I88" s="53"/>
    </row>
    <row r="89" spans="1:9" ht="12.75">
      <c r="A89" s="53"/>
      <c r="B89" s="53"/>
      <c r="C89" s="53"/>
      <c r="D89" s="53"/>
      <c r="E89" s="53"/>
      <c r="F89" s="53"/>
      <c r="G89" s="53"/>
      <c r="H89" s="53"/>
      <c r="I89" s="53"/>
    </row>
    <row r="90" spans="1:9" ht="12.75">
      <c r="A90" s="53"/>
      <c r="B90" s="53"/>
      <c r="C90" s="53"/>
      <c r="D90" s="53"/>
      <c r="E90" s="53"/>
      <c r="F90" s="53"/>
      <c r="G90" s="53"/>
      <c r="H90" s="53"/>
      <c r="I90" s="53"/>
    </row>
    <row r="91" spans="1:9" ht="12.75">
      <c r="A91" s="53"/>
      <c r="B91" s="53"/>
      <c r="C91" s="53"/>
      <c r="D91" s="53"/>
      <c r="E91" s="53"/>
      <c r="F91" s="53"/>
      <c r="G91" s="53"/>
      <c r="H91" s="53"/>
      <c r="I91" s="53"/>
    </row>
    <row r="92" spans="1:9" ht="12.75">
      <c r="A92" s="53"/>
      <c r="B92" s="53"/>
      <c r="C92" s="53"/>
      <c r="D92" s="53"/>
      <c r="E92" s="53"/>
      <c r="F92" s="53"/>
      <c r="G92" s="53"/>
      <c r="H92" s="53"/>
      <c r="I92" s="53"/>
    </row>
    <row r="93" spans="1:9" ht="12.75">
      <c r="A93" s="53"/>
      <c r="B93" s="53"/>
      <c r="C93" s="53"/>
      <c r="D93" s="53"/>
      <c r="E93" s="53"/>
      <c r="F93" s="53"/>
      <c r="G93" s="53"/>
      <c r="H93" s="53"/>
      <c r="I93" s="53"/>
    </row>
    <row r="94" spans="1:9" ht="12.75">
      <c r="A94" s="53"/>
      <c r="B94" s="53"/>
      <c r="C94" s="53"/>
      <c r="D94" s="53"/>
      <c r="E94" s="53"/>
      <c r="F94" s="53"/>
      <c r="G94" s="53"/>
      <c r="H94" s="53"/>
      <c r="I94" s="53"/>
    </row>
    <row r="95" spans="1:9" ht="12.75">
      <c r="A95" s="53"/>
      <c r="B95" s="53"/>
      <c r="C95" s="53"/>
      <c r="D95" s="53"/>
      <c r="E95" s="53"/>
      <c r="F95" s="53"/>
      <c r="G95" s="53"/>
      <c r="H95" s="53"/>
      <c r="I95" s="53"/>
    </row>
    <row r="96" spans="1:9" ht="12.75">
      <c r="A96" s="53"/>
      <c r="B96" s="53"/>
      <c r="C96" s="53"/>
      <c r="D96" s="53"/>
      <c r="E96" s="53"/>
      <c r="F96" s="53"/>
      <c r="G96" s="53"/>
      <c r="H96" s="53"/>
      <c r="I96" s="53"/>
    </row>
    <row r="97" spans="1:9" ht="12.75">
      <c r="A97" s="53"/>
      <c r="B97" s="53"/>
      <c r="C97" s="53"/>
      <c r="D97" s="53"/>
      <c r="E97" s="53"/>
      <c r="F97" s="53"/>
      <c r="G97" s="53"/>
      <c r="H97" s="53"/>
      <c r="I97" s="53"/>
    </row>
    <row r="98" spans="1:9" ht="12.75">
      <c r="A98" s="53"/>
      <c r="B98" s="53"/>
      <c r="C98" s="53"/>
      <c r="D98" s="53"/>
      <c r="E98" s="53"/>
      <c r="F98" s="53"/>
      <c r="G98" s="53"/>
      <c r="H98" s="53"/>
      <c r="I98" s="53"/>
    </row>
    <row r="99" spans="1:9" ht="12.75">
      <c r="A99" s="53"/>
      <c r="B99" s="53"/>
      <c r="C99" s="53"/>
      <c r="D99" s="53"/>
      <c r="E99" s="53"/>
      <c r="F99" s="53"/>
      <c r="G99" s="53"/>
      <c r="H99" s="53"/>
      <c r="I99" s="53"/>
    </row>
    <row r="100" spans="1:9" ht="12.75">
      <c r="A100" s="53"/>
      <c r="B100" s="53"/>
      <c r="C100" s="53"/>
      <c r="D100" s="53"/>
      <c r="E100" s="53"/>
      <c r="F100" s="53"/>
      <c r="G100" s="53"/>
      <c r="H100" s="53"/>
      <c r="I100" s="53"/>
    </row>
    <row r="101" spans="1:9" ht="12.75">
      <c r="A101" s="53"/>
      <c r="B101" s="53"/>
      <c r="C101" s="53"/>
      <c r="D101" s="53"/>
      <c r="E101" s="53"/>
      <c r="F101" s="53"/>
      <c r="G101" s="53"/>
      <c r="H101" s="53"/>
      <c r="I101" s="53"/>
    </row>
    <row r="102" spans="1:9" ht="12.75">
      <c r="A102" s="53"/>
      <c r="B102" s="53"/>
      <c r="C102" s="53"/>
      <c r="D102" s="53"/>
      <c r="E102" s="53"/>
      <c r="F102" s="53"/>
      <c r="G102" s="53"/>
      <c r="H102" s="53"/>
      <c r="I102" s="53"/>
    </row>
    <row r="103" spans="1:9" ht="12.75">
      <c r="A103" s="53"/>
      <c r="B103" s="53"/>
      <c r="C103" s="53"/>
      <c r="D103" s="53"/>
      <c r="E103" s="53"/>
      <c r="F103" s="53"/>
      <c r="G103" s="53"/>
      <c r="H103" s="53"/>
      <c r="I103" s="53"/>
    </row>
    <row r="104" spans="1:9" ht="12.75">
      <c r="A104" s="53"/>
      <c r="B104" s="53"/>
      <c r="C104" s="53"/>
      <c r="D104" s="53"/>
      <c r="E104" s="53"/>
      <c r="F104" s="53"/>
      <c r="G104" s="53"/>
      <c r="H104" s="53"/>
      <c r="I104" s="53"/>
    </row>
    <row r="105" spans="1:9" ht="12.75">
      <c r="A105" s="53"/>
      <c r="B105" s="53"/>
      <c r="C105" s="53"/>
      <c r="D105" s="53"/>
      <c r="E105" s="53"/>
      <c r="F105" s="53"/>
      <c r="G105" s="53"/>
      <c r="H105" s="53"/>
      <c r="I105" s="53"/>
    </row>
    <row r="106" spans="1:9" ht="12.75">
      <c r="A106" s="53"/>
      <c r="B106" s="53"/>
      <c r="C106" s="53"/>
      <c r="D106" s="53"/>
      <c r="E106" s="53"/>
      <c r="F106" s="53"/>
      <c r="G106" s="53"/>
      <c r="H106" s="53"/>
      <c r="I106" s="53"/>
    </row>
    <row r="107" spans="1:9" ht="12.75">
      <c r="A107" s="53"/>
      <c r="B107" s="53"/>
      <c r="C107" s="53"/>
      <c r="D107" s="53"/>
      <c r="E107" s="53"/>
      <c r="F107" s="53"/>
      <c r="G107" s="53"/>
      <c r="H107" s="53"/>
      <c r="I107" s="53"/>
    </row>
    <row r="108" spans="1:9" ht="12.75">
      <c r="A108" s="53"/>
      <c r="B108" s="53"/>
      <c r="C108" s="53"/>
      <c r="D108" s="53"/>
      <c r="E108" s="53"/>
      <c r="F108" s="53"/>
      <c r="G108" s="53"/>
      <c r="H108" s="53"/>
      <c r="I108" s="53"/>
    </row>
    <row r="109" spans="1:9" ht="12.75">
      <c r="A109" s="53"/>
      <c r="B109" s="53"/>
      <c r="C109" s="53"/>
      <c r="D109" s="53"/>
      <c r="E109" s="53"/>
      <c r="F109" s="53"/>
      <c r="G109" s="53"/>
      <c r="H109" s="53"/>
      <c r="I109" s="53"/>
    </row>
    <row r="110" spans="1:9" ht="12.75">
      <c r="A110" s="53"/>
      <c r="B110" s="53"/>
      <c r="C110" s="53"/>
      <c r="D110" s="53"/>
      <c r="E110" s="53"/>
      <c r="F110" s="53"/>
      <c r="G110" s="53"/>
      <c r="H110" s="53"/>
      <c r="I110" s="53"/>
    </row>
    <row r="111" spans="1:9" ht="12.75">
      <c r="A111" s="53"/>
      <c r="B111" s="53"/>
      <c r="C111" s="53"/>
      <c r="D111" s="53"/>
      <c r="E111" s="53"/>
      <c r="F111" s="53"/>
      <c r="G111" s="53"/>
      <c r="H111" s="53"/>
      <c r="I111" s="53"/>
    </row>
    <row r="112" spans="1:9" ht="12.75">
      <c r="A112" s="53"/>
      <c r="B112" s="53"/>
      <c r="C112" s="53"/>
      <c r="D112" s="53"/>
      <c r="E112" s="53"/>
      <c r="F112" s="53"/>
      <c r="G112" s="53"/>
      <c r="H112" s="53"/>
      <c r="I112" s="53"/>
    </row>
    <row r="113" spans="1:9" ht="12.75">
      <c r="A113" s="53"/>
      <c r="B113" s="53"/>
      <c r="C113" s="53"/>
      <c r="D113" s="53"/>
      <c r="E113" s="53"/>
      <c r="F113" s="53"/>
      <c r="G113" s="53"/>
      <c r="H113" s="53"/>
      <c r="I113" s="53"/>
    </row>
    <row r="114" spans="1:9" ht="12.75">
      <c r="A114" s="53"/>
      <c r="B114" s="53"/>
      <c r="C114" s="53"/>
      <c r="D114" s="53"/>
      <c r="E114" s="53"/>
      <c r="F114" s="53"/>
      <c r="G114" s="53"/>
      <c r="H114" s="53"/>
      <c r="I114" s="53"/>
    </row>
    <row r="115" spans="1:9" ht="12.75">
      <c r="A115" s="53"/>
      <c r="B115" s="53"/>
      <c r="C115" s="53"/>
      <c r="D115" s="53"/>
      <c r="E115" s="53"/>
      <c r="F115" s="53"/>
      <c r="G115" s="53"/>
      <c r="H115" s="53"/>
      <c r="I115" s="53"/>
    </row>
    <row r="116" spans="1:9" ht="12.75">
      <c r="A116" s="53"/>
      <c r="B116" s="53"/>
      <c r="C116" s="53"/>
      <c r="D116" s="53"/>
      <c r="E116" s="53"/>
      <c r="F116" s="53"/>
      <c r="G116" s="53"/>
      <c r="H116" s="53"/>
      <c r="I116" s="53"/>
    </row>
    <row r="117" spans="1:9" ht="12.75">
      <c r="A117" s="53"/>
      <c r="B117" s="53"/>
      <c r="C117" s="53"/>
      <c r="D117" s="53"/>
      <c r="E117" s="53"/>
      <c r="F117" s="53"/>
      <c r="G117" s="53"/>
      <c r="H117" s="53"/>
      <c r="I117" s="53"/>
    </row>
    <row r="118" spans="1:9" ht="12.75">
      <c r="A118" s="53"/>
      <c r="B118" s="53"/>
      <c r="C118" s="53"/>
      <c r="D118" s="53"/>
      <c r="E118" s="53"/>
      <c r="F118" s="53"/>
      <c r="G118" s="53"/>
      <c r="H118" s="53"/>
      <c r="I118" s="53"/>
    </row>
    <row r="119" spans="1:9" ht="12.75">
      <c r="A119" s="53"/>
      <c r="B119" s="53"/>
      <c r="C119" s="53"/>
      <c r="D119" s="53"/>
      <c r="E119" s="53"/>
      <c r="F119" s="53"/>
      <c r="G119" s="53"/>
      <c r="H119" s="53"/>
      <c r="I119" s="53"/>
    </row>
    <row r="120" spans="1:9" ht="12.75">
      <c r="A120" s="53"/>
      <c r="B120" s="53"/>
      <c r="C120" s="53"/>
      <c r="D120" s="53"/>
      <c r="E120" s="53"/>
      <c r="F120" s="53"/>
      <c r="G120" s="53"/>
      <c r="H120" s="53"/>
      <c r="I120" s="53"/>
    </row>
    <row r="121" spans="1:9" ht="12.75">
      <c r="A121" s="53"/>
      <c r="B121" s="53"/>
      <c r="C121" s="53"/>
      <c r="D121" s="53"/>
      <c r="E121" s="53"/>
      <c r="F121" s="53"/>
      <c r="G121" s="53"/>
      <c r="H121" s="53"/>
      <c r="I121" s="53"/>
    </row>
    <row r="122" spans="1:9" ht="12.75">
      <c r="A122" s="53"/>
      <c r="B122" s="53"/>
      <c r="C122" s="53"/>
      <c r="D122" s="53"/>
      <c r="E122" s="53"/>
      <c r="F122" s="53"/>
      <c r="G122" s="53"/>
      <c r="H122" s="53"/>
      <c r="I122" s="53"/>
    </row>
    <row r="123" spans="1:9" ht="12.75">
      <c r="A123" s="53"/>
      <c r="B123" s="53"/>
      <c r="C123" s="53"/>
      <c r="D123" s="53"/>
      <c r="E123" s="53"/>
      <c r="F123" s="53"/>
      <c r="G123" s="53"/>
      <c r="H123" s="53"/>
      <c r="I123" s="53"/>
    </row>
    <row r="124" spans="1:9" ht="12.75">
      <c r="A124" s="53"/>
      <c r="B124" s="53"/>
      <c r="C124" s="53"/>
      <c r="D124" s="53"/>
      <c r="E124" s="53"/>
      <c r="F124" s="53"/>
      <c r="G124" s="53"/>
      <c r="H124" s="53"/>
      <c r="I124" s="53"/>
    </row>
    <row r="125" spans="1:9" ht="12.75">
      <c r="A125" s="53"/>
      <c r="B125" s="53"/>
      <c r="C125" s="53"/>
      <c r="D125" s="53"/>
      <c r="E125" s="53"/>
      <c r="F125" s="53"/>
      <c r="G125" s="53"/>
      <c r="H125" s="53"/>
      <c r="I125" s="53"/>
    </row>
    <row r="126" spans="1:9" ht="12.75">
      <c r="A126" s="53"/>
      <c r="B126" s="53"/>
      <c r="C126" s="53"/>
      <c r="D126" s="53"/>
      <c r="E126" s="53"/>
      <c r="F126" s="53"/>
      <c r="G126" s="53"/>
      <c r="H126" s="53"/>
      <c r="I126" s="53"/>
    </row>
    <row r="127" spans="1:9" ht="12.75">
      <c r="A127" s="53"/>
      <c r="B127" s="53"/>
      <c r="C127" s="53"/>
      <c r="D127" s="53"/>
      <c r="E127" s="53"/>
      <c r="F127" s="53"/>
      <c r="G127" s="53"/>
      <c r="H127" s="53"/>
      <c r="I127" s="53"/>
    </row>
    <row r="128" spans="1:9" ht="12.75">
      <c r="A128" s="53"/>
      <c r="B128" s="53"/>
      <c r="C128" s="53"/>
      <c r="D128" s="53"/>
      <c r="E128" s="53"/>
      <c r="F128" s="53"/>
      <c r="G128" s="53"/>
      <c r="H128" s="53"/>
      <c r="I128" s="53"/>
    </row>
    <row r="129" spans="1:9" ht="12.75">
      <c r="A129" s="53"/>
      <c r="B129" s="53"/>
      <c r="C129" s="53"/>
      <c r="D129" s="53"/>
      <c r="E129" s="53"/>
      <c r="F129" s="53"/>
      <c r="G129" s="53"/>
      <c r="H129" s="53"/>
      <c r="I129" s="53"/>
    </row>
    <row r="130" spans="1:9" ht="12.75">
      <c r="A130" s="53"/>
      <c r="B130" s="53"/>
      <c r="C130" s="53"/>
      <c r="D130" s="53"/>
      <c r="E130" s="53"/>
      <c r="F130" s="53"/>
      <c r="G130" s="53"/>
      <c r="H130" s="53"/>
      <c r="I130" s="53"/>
    </row>
    <row r="131" spans="1:9" ht="12.75">
      <c r="A131" s="53"/>
      <c r="B131" s="53"/>
      <c r="C131" s="53"/>
      <c r="D131" s="53"/>
      <c r="E131" s="53"/>
      <c r="F131" s="53"/>
      <c r="G131" s="53"/>
      <c r="H131" s="53"/>
      <c r="I131" s="53"/>
    </row>
    <row r="132" spans="1:9" ht="12.75">
      <c r="A132" s="53"/>
      <c r="B132" s="53"/>
      <c r="C132" s="53"/>
      <c r="D132" s="53"/>
      <c r="E132" s="53"/>
      <c r="F132" s="53"/>
      <c r="G132" s="53"/>
      <c r="H132" s="53"/>
      <c r="I132" s="53"/>
    </row>
    <row r="133" spans="1:9" ht="12.75">
      <c r="A133" s="53"/>
      <c r="B133" s="53"/>
      <c r="C133" s="53"/>
      <c r="D133" s="53"/>
      <c r="E133" s="53"/>
      <c r="F133" s="53"/>
      <c r="G133" s="53"/>
      <c r="H133" s="53"/>
      <c r="I133" s="53"/>
    </row>
    <row r="134" spans="1:9" ht="12.75">
      <c r="A134" s="53"/>
      <c r="B134" s="53"/>
      <c r="C134" s="53"/>
      <c r="D134" s="53"/>
      <c r="E134" s="53"/>
      <c r="F134" s="53"/>
      <c r="G134" s="53"/>
      <c r="H134" s="53"/>
      <c r="I134" s="53"/>
    </row>
    <row r="135" spans="1:9" ht="12.75">
      <c r="A135" s="53"/>
      <c r="B135" s="53"/>
      <c r="C135" s="53"/>
      <c r="D135" s="53"/>
      <c r="E135" s="53"/>
      <c r="F135" s="53"/>
      <c r="G135" s="53"/>
      <c r="H135" s="53"/>
      <c r="I135" s="53"/>
    </row>
    <row r="136" spans="1:9" ht="12.75">
      <c r="A136" s="53"/>
      <c r="B136" s="53"/>
      <c r="C136" s="53"/>
      <c r="D136" s="53"/>
      <c r="E136" s="53"/>
      <c r="F136" s="53"/>
      <c r="G136" s="53"/>
      <c r="H136" s="53"/>
      <c r="I136" s="53"/>
    </row>
    <row r="137" spans="1:9" ht="12.75">
      <c r="A137" s="53"/>
      <c r="B137" s="53"/>
      <c r="C137" s="53"/>
      <c r="D137" s="53"/>
      <c r="E137" s="53"/>
      <c r="F137" s="53"/>
      <c r="G137" s="53"/>
      <c r="H137" s="53"/>
      <c r="I137" s="53"/>
    </row>
    <row r="138" spans="1:9" ht="12.75">
      <c r="A138" s="53"/>
      <c r="B138" s="53"/>
      <c r="C138" s="53"/>
      <c r="D138" s="53"/>
      <c r="E138" s="53"/>
      <c r="F138" s="53"/>
      <c r="G138" s="53"/>
      <c r="H138" s="53"/>
      <c r="I138" s="53"/>
    </row>
    <row r="139" spans="1:9" ht="12.75">
      <c r="A139" s="53"/>
      <c r="B139" s="53"/>
      <c r="C139" s="53"/>
      <c r="D139" s="53"/>
      <c r="E139" s="53"/>
      <c r="F139" s="53"/>
      <c r="G139" s="53"/>
      <c r="H139" s="53"/>
      <c r="I139" s="53"/>
    </row>
    <row r="140" spans="1:9" ht="12.75">
      <c r="A140" s="53"/>
      <c r="B140" s="53"/>
      <c r="C140" s="53"/>
      <c r="D140" s="53"/>
      <c r="E140" s="53"/>
      <c r="F140" s="53"/>
      <c r="G140" s="53"/>
      <c r="H140" s="53"/>
      <c r="I140" s="53"/>
    </row>
    <row r="141" spans="1:9" ht="12.75">
      <c r="A141" s="53"/>
      <c r="B141" s="53"/>
      <c r="C141" s="53"/>
      <c r="D141" s="53"/>
      <c r="E141" s="53"/>
      <c r="F141" s="53"/>
      <c r="G141" s="53"/>
      <c r="H141" s="53"/>
      <c r="I141" s="53"/>
    </row>
    <row r="142" spans="1:9" ht="12.75">
      <c r="A142" s="53"/>
      <c r="B142" s="53"/>
      <c r="C142" s="53"/>
      <c r="D142" s="53"/>
      <c r="E142" s="53"/>
      <c r="F142" s="53"/>
      <c r="G142" s="53"/>
      <c r="H142" s="53"/>
      <c r="I142" s="53"/>
    </row>
    <row r="143" spans="1:9" ht="12.75">
      <c r="A143" s="53"/>
      <c r="B143" s="53"/>
      <c r="C143" s="53"/>
      <c r="D143" s="53"/>
      <c r="E143" s="53"/>
      <c r="F143" s="53"/>
      <c r="G143" s="53"/>
      <c r="H143" s="53"/>
      <c r="I143" s="53"/>
    </row>
    <row r="144" spans="1:9" ht="12.75">
      <c r="A144" s="53"/>
      <c r="B144" s="53"/>
      <c r="C144" s="53"/>
      <c r="D144" s="53"/>
      <c r="E144" s="53"/>
      <c r="F144" s="53"/>
      <c r="G144" s="53"/>
      <c r="H144" s="53"/>
      <c r="I144" s="53"/>
    </row>
    <row r="145" spans="1:9" ht="12.75">
      <c r="A145" s="53"/>
      <c r="B145" s="53"/>
      <c r="C145" s="53"/>
      <c r="D145" s="53"/>
      <c r="E145" s="53"/>
      <c r="F145" s="53"/>
      <c r="G145" s="53"/>
      <c r="H145" s="53"/>
      <c r="I145" s="53"/>
    </row>
    <row r="146" spans="1:9" ht="12.75">
      <c r="A146" s="53"/>
      <c r="B146" s="53"/>
      <c r="C146" s="53"/>
      <c r="D146" s="53"/>
      <c r="E146" s="53"/>
      <c r="F146" s="53"/>
      <c r="G146" s="53"/>
      <c r="H146" s="53"/>
      <c r="I146" s="53"/>
    </row>
    <row r="147" spans="1:9" ht="12.75">
      <c r="A147" s="53"/>
      <c r="B147" s="53"/>
      <c r="C147" s="53"/>
      <c r="D147" s="53"/>
      <c r="E147" s="53"/>
      <c r="F147" s="53"/>
      <c r="G147" s="53"/>
      <c r="H147" s="53"/>
      <c r="I147" s="53"/>
    </row>
    <row r="148" spans="1:9" ht="12.75">
      <c r="A148" s="53"/>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3"/>
      <c r="B155" s="53"/>
      <c r="C155" s="53"/>
      <c r="D155" s="53"/>
      <c r="E155" s="53"/>
      <c r="F155" s="53"/>
      <c r="G155" s="53"/>
      <c r="H155" s="53"/>
      <c r="I155" s="53"/>
    </row>
    <row r="156" spans="1:9" ht="12.75">
      <c r="A156" s="53"/>
      <c r="B156" s="53"/>
      <c r="C156" s="53"/>
      <c r="D156" s="53"/>
      <c r="E156" s="53"/>
      <c r="F156" s="53"/>
      <c r="G156" s="53"/>
      <c r="H156" s="53"/>
      <c r="I156" s="53"/>
    </row>
    <row r="157" spans="1:9" ht="12.75">
      <c r="A157" s="53"/>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3"/>
      <c r="B165" s="53"/>
      <c r="C165" s="53"/>
      <c r="D165" s="53"/>
      <c r="E165" s="53"/>
      <c r="F165" s="53"/>
      <c r="G165" s="53"/>
      <c r="H165" s="53"/>
      <c r="I165" s="53"/>
    </row>
    <row r="166" spans="1:9" ht="12.75">
      <c r="A166" s="53"/>
      <c r="B166" s="53"/>
      <c r="C166" s="53"/>
      <c r="D166" s="53"/>
      <c r="E166" s="53"/>
      <c r="F166" s="53"/>
      <c r="G166" s="53"/>
      <c r="H166" s="53"/>
      <c r="I166" s="53"/>
    </row>
    <row r="167" spans="1:9" ht="12.75">
      <c r="A167" s="53"/>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3"/>
      <c r="B176" s="53"/>
      <c r="C176" s="53"/>
      <c r="D176" s="53"/>
      <c r="E176" s="53"/>
      <c r="F176" s="53"/>
      <c r="G176" s="53"/>
      <c r="H176" s="53"/>
      <c r="I176" s="53"/>
    </row>
    <row r="177" spans="1:9" ht="12.75">
      <c r="A177" s="53"/>
      <c r="B177" s="53"/>
      <c r="C177" s="53"/>
      <c r="D177" s="53"/>
      <c r="E177" s="53"/>
      <c r="F177" s="53"/>
      <c r="G177" s="53"/>
      <c r="H177" s="53"/>
      <c r="I177" s="53"/>
    </row>
    <row r="178" spans="1:9" ht="12.75">
      <c r="A178" s="53"/>
      <c r="B178" s="53"/>
      <c r="C178" s="53"/>
      <c r="D178" s="53"/>
      <c r="E178" s="53"/>
      <c r="F178" s="53"/>
      <c r="G178" s="53"/>
      <c r="H178" s="53"/>
      <c r="I178" s="53"/>
    </row>
    <row r="179" spans="1:9" ht="12.75">
      <c r="A179" s="53"/>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2.75">
      <c r="A194" s="53"/>
      <c r="B194" s="53"/>
      <c r="C194" s="53"/>
      <c r="D194" s="53"/>
      <c r="E194" s="53"/>
      <c r="F194" s="53"/>
      <c r="G194" s="53"/>
      <c r="H194" s="53"/>
      <c r="I194" s="53"/>
    </row>
    <row r="195" spans="1:9" ht="12.75">
      <c r="A195" s="53"/>
      <c r="B195" s="53"/>
      <c r="C195" s="53"/>
      <c r="D195" s="53"/>
      <c r="E195" s="53"/>
      <c r="F195" s="53"/>
      <c r="G195" s="53"/>
      <c r="H195" s="53"/>
      <c r="I195" s="53"/>
    </row>
    <row r="196" spans="1:9" ht="12.75">
      <c r="A196" s="53"/>
      <c r="B196" s="53"/>
      <c r="C196" s="53"/>
      <c r="D196" s="53"/>
      <c r="E196" s="53"/>
      <c r="F196" s="53"/>
      <c r="G196" s="53"/>
      <c r="H196" s="53"/>
      <c r="I196" s="53"/>
    </row>
    <row r="197" spans="1:9" ht="12.75">
      <c r="A197" s="53"/>
      <c r="B197" s="53"/>
      <c r="C197" s="53"/>
      <c r="D197" s="53"/>
      <c r="E197" s="53"/>
      <c r="F197" s="53"/>
      <c r="G197" s="53"/>
      <c r="H197" s="53"/>
      <c r="I197" s="53"/>
    </row>
    <row r="198" spans="1:9" ht="12.75">
      <c r="A198" s="53"/>
      <c r="B198" s="53"/>
      <c r="C198" s="53"/>
      <c r="D198" s="53"/>
      <c r="E198" s="53"/>
      <c r="F198" s="53"/>
      <c r="G198" s="53"/>
      <c r="H198" s="53"/>
      <c r="I198" s="53"/>
    </row>
    <row r="199" spans="1:9" ht="12.75">
      <c r="A199" s="53"/>
      <c r="B199" s="53"/>
      <c r="C199" s="53"/>
      <c r="D199" s="53"/>
      <c r="E199" s="53"/>
      <c r="F199" s="53"/>
      <c r="G199" s="53"/>
      <c r="H199" s="53"/>
      <c r="I199" s="53"/>
    </row>
    <row r="200" spans="1:9" ht="12.75">
      <c r="A200" s="53"/>
      <c r="B200" s="53"/>
      <c r="C200" s="53"/>
      <c r="D200" s="53"/>
      <c r="E200" s="53"/>
      <c r="F200" s="53"/>
      <c r="G200" s="53"/>
      <c r="H200" s="53"/>
      <c r="I200" s="53"/>
    </row>
    <row r="201" spans="1:9" ht="12.75">
      <c r="A201" s="53"/>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3"/>
      <c r="B212" s="53"/>
      <c r="C212" s="53"/>
      <c r="D212" s="53"/>
      <c r="E212" s="53"/>
      <c r="F212" s="53"/>
      <c r="G212" s="53"/>
      <c r="H212" s="53"/>
      <c r="I212" s="53"/>
    </row>
    <row r="213" spans="1:9" ht="12.75">
      <c r="A213" s="53"/>
      <c r="B213" s="53"/>
      <c r="C213" s="53"/>
      <c r="D213" s="53"/>
      <c r="E213" s="53"/>
      <c r="F213" s="53"/>
      <c r="G213" s="53"/>
      <c r="H213" s="53"/>
      <c r="I213" s="53"/>
    </row>
    <row r="214" spans="1:9" ht="12.75">
      <c r="A214" s="53"/>
      <c r="B214" s="53"/>
      <c r="C214" s="53"/>
      <c r="D214" s="53"/>
      <c r="E214" s="53"/>
      <c r="F214" s="53"/>
      <c r="G214" s="53"/>
      <c r="H214" s="53"/>
      <c r="I214" s="53"/>
    </row>
    <row r="215" spans="1:9" ht="12.75">
      <c r="A215" s="53"/>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3"/>
      <c r="B224" s="53"/>
      <c r="C224" s="53"/>
      <c r="D224" s="53"/>
      <c r="E224" s="53"/>
      <c r="F224" s="53"/>
      <c r="G224" s="53"/>
      <c r="H224" s="53"/>
      <c r="I224" s="53"/>
    </row>
    <row r="225" spans="1:9" ht="12.75">
      <c r="A225" s="53"/>
      <c r="B225" s="53"/>
      <c r="C225" s="53"/>
      <c r="D225" s="53"/>
      <c r="E225" s="53"/>
      <c r="F225" s="53"/>
      <c r="G225" s="53"/>
      <c r="H225" s="53"/>
      <c r="I225" s="53"/>
    </row>
    <row r="226" spans="1:9" ht="12.75">
      <c r="A226" s="53"/>
      <c r="B226" s="53"/>
      <c r="C226" s="53"/>
      <c r="D226" s="53"/>
      <c r="E226" s="53"/>
      <c r="F226" s="53"/>
      <c r="G226" s="53"/>
      <c r="H226" s="53"/>
      <c r="I226" s="53"/>
    </row>
    <row r="227" spans="1:9" ht="12.75">
      <c r="A227" s="53"/>
      <c r="B227" s="53"/>
      <c r="C227" s="53"/>
      <c r="D227" s="53"/>
      <c r="E227" s="53"/>
      <c r="F227" s="53"/>
      <c r="G227" s="53"/>
      <c r="H227" s="53"/>
      <c r="I227" s="53"/>
    </row>
    <row r="228" spans="1:9" ht="12.75">
      <c r="A228" s="53"/>
      <c r="B228" s="53"/>
      <c r="C228" s="53"/>
      <c r="D228" s="53"/>
      <c r="E228" s="53"/>
      <c r="F228" s="53"/>
      <c r="G228" s="53"/>
      <c r="H228" s="53"/>
      <c r="I228" s="53"/>
    </row>
    <row r="229" spans="1:9" ht="12.75">
      <c r="A229" s="53"/>
      <c r="B229" s="53"/>
      <c r="C229" s="53"/>
      <c r="D229" s="53"/>
      <c r="E229" s="53"/>
      <c r="F229" s="53"/>
      <c r="G229" s="53"/>
      <c r="H229" s="53"/>
      <c r="I229" s="53"/>
    </row>
    <row r="230" spans="1:9" ht="12.75">
      <c r="A230" s="53"/>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row r="244" spans="1:9" ht="12.75">
      <c r="A244" s="53"/>
      <c r="B244" s="53"/>
      <c r="C244" s="53"/>
      <c r="D244" s="53"/>
      <c r="E244" s="53"/>
      <c r="F244" s="53"/>
      <c r="G244" s="53"/>
      <c r="H244" s="53"/>
      <c r="I244" s="53"/>
    </row>
    <row r="245" spans="1:9" ht="12.75">
      <c r="A245" s="53"/>
      <c r="B245" s="53"/>
      <c r="C245" s="53"/>
      <c r="D245" s="53"/>
      <c r="E245" s="53"/>
      <c r="F245" s="53"/>
      <c r="G245" s="53"/>
      <c r="H245" s="53"/>
      <c r="I245" s="53"/>
    </row>
    <row r="246" spans="1:9" ht="12.75">
      <c r="A246" s="53"/>
      <c r="B246" s="53"/>
      <c r="C246" s="53"/>
      <c r="D246" s="53"/>
      <c r="E246" s="53"/>
      <c r="F246" s="53"/>
      <c r="G246" s="53"/>
      <c r="H246" s="53"/>
      <c r="I246" s="53"/>
    </row>
    <row r="247" spans="1:9" ht="12.75">
      <c r="A247" s="53"/>
      <c r="B247" s="53"/>
      <c r="C247" s="53"/>
      <c r="D247" s="53"/>
      <c r="E247" s="53"/>
      <c r="F247" s="53"/>
      <c r="G247" s="53"/>
      <c r="H247" s="53"/>
      <c r="I247" s="53"/>
    </row>
    <row r="248" spans="1:9" ht="12.75">
      <c r="A248" s="53"/>
      <c r="B248" s="53"/>
      <c r="C248" s="53"/>
      <c r="D248" s="53"/>
      <c r="E248" s="53"/>
      <c r="F248" s="53"/>
      <c r="G248" s="53"/>
      <c r="H248" s="53"/>
      <c r="I248" s="53"/>
    </row>
    <row r="249" spans="1:9" ht="12.75">
      <c r="A249" s="53"/>
      <c r="B249" s="53"/>
      <c r="C249" s="53"/>
      <c r="D249" s="53"/>
      <c r="E249" s="53"/>
      <c r="F249" s="53"/>
      <c r="G249" s="53"/>
      <c r="H249" s="53"/>
      <c r="I249" s="53"/>
    </row>
    <row r="250" spans="1:9" ht="12.75">
      <c r="A250" s="53"/>
      <c r="B250" s="53"/>
      <c r="C250" s="53"/>
      <c r="D250" s="53"/>
      <c r="E250" s="53"/>
      <c r="F250" s="53"/>
      <c r="G250" s="53"/>
      <c r="H250" s="53"/>
      <c r="I250" s="53"/>
    </row>
    <row r="251" spans="1:9" ht="12.75">
      <c r="A251" s="53"/>
      <c r="B251" s="53"/>
      <c r="C251" s="53"/>
      <c r="D251" s="53"/>
      <c r="E251" s="53"/>
      <c r="F251" s="53"/>
      <c r="G251" s="53"/>
      <c r="H251" s="53"/>
      <c r="I251" s="53"/>
    </row>
    <row r="252" spans="1:9" ht="12.75">
      <c r="A252" s="53"/>
      <c r="B252" s="53"/>
      <c r="C252" s="53"/>
      <c r="D252" s="53"/>
      <c r="E252" s="53"/>
      <c r="F252" s="53"/>
      <c r="G252" s="53"/>
      <c r="H252" s="53"/>
      <c r="I252" s="53"/>
    </row>
    <row r="253" spans="1:9" ht="12.75">
      <c r="A253" s="53"/>
      <c r="B253" s="53"/>
      <c r="C253" s="53"/>
      <c r="D253" s="53"/>
      <c r="E253" s="53"/>
      <c r="F253" s="53"/>
      <c r="G253" s="53"/>
      <c r="H253" s="53"/>
      <c r="I253" s="53"/>
    </row>
    <row r="254" spans="1:9" ht="12.75">
      <c r="A254" s="53"/>
      <c r="B254" s="53"/>
      <c r="C254" s="53"/>
      <c r="D254" s="53"/>
      <c r="E254" s="53"/>
      <c r="F254" s="53"/>
      <c r="G254" s="53"/>
      <c r="H254" s="53"/>
      <c r="I254" s="53"/>
    </row>
    <row r="255" spans="1:9" ht="12.75">
      <c r="A255" s="53"/>
      <c r="B255" s="53"/>
      <c r="C255" s="53"/>
      <c r="D255" s="53"/>
      <c r="E255" s="53"/>
      <c r="F255" s="53"/>
      <c r="G255" s="53"/>
      <c r="H255" s="53"/>
      <c r="I255" s="53"/>
    </row>
    <row r="256" spans="1:9" ht="12.75">
      <c r="A256" s="53"/>
      <c r="B256" s="53"/>
      <c r="C256" s="53"/>
      <c r="D256" s="53"/>
      <c r="E256" s="53"/>
      <c r="F256" s="53"/>
      <c r="G256" s="53"/>
      <c r="H256" s="53"/>
      <c r="I256" s="53"/>
    </row>
    <row r="257" spans="1:9" ht="12.75">
      <c r="A257" s="53"/>
      <c r="B257" s="53"/>
      <c r="C257" s="53"/>
      <c r="D257" s="53"/>
      <c r="E257" s="53"/>
      <c r="F257" s="53"/>
      <c r="G257" s="53"/>
      <c r="H257" s="53"/>
      <c r="I257" s="53"/>
    </row>
    <row r="258" spans="1:9" ht="12.75">
      <c r="A258" s="53"/>
      <c r="B258" s="53"/>
      <c r="C258" s="53"/>
      <c r="D258" s="53"/>
      <c r="E258" s="53"/>
      <c r="F258" s="53"/>
      <c r="G258" s="53"/>
      <c r="H258" s="53"/>
      <c r="I258" s="53"/>
    </row>
    <row r="259" spans="1:9" ht="12.75">
      <c r="A259" s="53"/>
      <c r="B259" s="53"/>
      <c r="C259" s="53"/>
      <c r="D259" s="53"/>
      <c r="E259" s="53"/>
      <c r="F259" s="53"/>
      <c r="G259" s="53"/>
      <c r="H259" s="53"/>
      <c r="I259" s="53"/>
    </row>
    <row r="260" spans="1:9" ht="12.75">
      <c r="A260" s="53"/>
      <c r="B260" s="53"/>
      <c r="C260" s="53"/>
      <c r="D260" s="53"/>
      <c r="E260" s="53"/>
      <c r="F260" s="53"/>
      <c r="G260" s="53"/>
      <c r="H260" s="53"/>
      <c r="I260" s="53"/>
    </row>
    <row r="261" spans="1:9" ht="12.75">
      <c r="A261" s="53"/>
      <c r="B261" s="53"/>
      <c r="C261" s="53"/>
      <c r="D261" s="53"/>
      <c r="E261" s="53"/>
      <c r="F261" s="53"/>
      <c r="G261" s="53"/>
      <c r="H261" s="53"/>
      <c r="I261" s="53"/>
    </row>
    <row r="262" spans="1:9" ht="12.75">
      <c r="A262" s="53"/>
      <c r="B262" s="53"/>
      <c r="C262" s="53"/>
      <c r="D262" s="53"/>
      <c r="E262" s="53"/>
      <c r="F262" s="53"/>
      <c r="G262" s="53"/>
      <c r="H262" s="53"/>
      <c r="I262" s="53"/>
    </row>
    <row r="263" spans="1:9" ht="12.75">
      <c r="A263" s="53"/>
      <c r="B263" s="53"/>
      <c r="C263" s="53"/>
      <c r="D263" s="53"/>
      <c r="E263" s="53"/>
      <c r="F263" s="53"/>
      <c r="G263" s="53"/>
      <c r="H263" s="53"/>
      <c r="I263" s="53"/>
    </row>
    <row r="264" spans="1:9" ht="12.75">
      <c r="A264" s="53"/>
      <c r="B264" s="53"/>
      <c r="C264" s="53"/>
      <c r="D264" s="53"/>
      <c r="E264" s="53"/>
      <c r="F264" s="53"/>
      <c r="G264" s="53"/>
      <c r="H264" s="53"/>
      <c r="I264" s="53"/>
    </row>
    <row r="265" spans="1:9" ht="12.75">
      <c r="A265" s="53"/>
      <c r="B265" s="53"/>
      <c r="C265" s="53"/>
      <c r="D265" s="53"/>
      <c r="E265" s="53"/>
      <c r="F265" s="53"/>
      <c r="G265" s="53"/>
      <c r="H265" s="53"/>
      <c r="I265" s="53"/>
    </row>
    <row r="266" spans="1:9" ht="12.75">
      <c r="A266" s="53"/>
      <c r="B266" s="53"/>
      <c r="C266" s="53"/>
      <c r="D266" s="53"/>
      <c r="E266" s="53"/>
      <c r="F266" s="53"/>
      <c r="G266" s="53"/>
      <c r="H266" s="53"/>
      <c r="I266" s="53"/>
    </row>
    <row r="267" spans="1:9" ht="12.75">
      <c r="A267" s="53"/>
      <c r="B267" s="53"/>
      <c r="C267" s="53"/>
      <c r="D267" s="53"/>
      <c r="E267" s="53"/>
      <c r="F267" s="53"/>
      <c r="G267" s="53"/>
      <c r="H267" s="53"/>
      <c r="I267" s="53"/>
    </row>
    <row r="268" spans="1:9" ht="12.75">
      <c r="A268" s="53"/>
      <c r="B268" s="53"/>
      <c r="C268" s="53"/>
      <c r="D268" s="53"/>
      <c r="E268" s="53"/>
      <c r="F268" s="53"/>
      <c r="G268" s="53"/>
      <c r="H268" s="53"/>
      <c r="I268" s="53"/>
    </row>
    <row r="269" spans="1:9" ht="12.75">
      <c r="A269" s="53"/>
      <c r="B269" s="53"/>
      <c r="C269" s="53"/>
      <c r="D269" s="53"/>
      <c r="E269" s="53"/>
      <c r="F269" s="53"/>
      <c r="G269" s="53"/>
      <c r="H269" s="53"/>
      <c r="I269" s="53"/>
    </row>
    <row r="270" spans="1:9" ht="12.75">
      <c r="A270" s="53"/>
      <c r="B270" s="53"/>
      <c r="C270" s="53"/>
      <c r="D270" s="53"/>
      <c r="E270" s="53"/>
      <c r="F270" s="53"/>
      <c r="G270" s="53"/>
      <c r="H270" s="53"/>
      <c r="I270" s="53"/>
    </row>
    <row r="271" spans="1:9" ht="12.75">
      <c r="A271" s="53"/>
      <c r="B271" s="53"/>
      <c r="C271" s="53"/>
      <c r="D271" s="53"/>
      <c r="E271" s="53"/>
      <c r="F271" s="53"/>
      <c r="G271" s="53"/>
      <c r="H271" s="53"/>
      <c r="I271" s="53"/>
    </row>
    <row r="272" spans="1:9" ht="12.75">
      <c r="A272" s="53"/>
      <c r="B272" s="53"/>
      <c r="C272" s="53"/>
      <c r="D272" s="53"/>
      <c r="E272" s="53"/>
      <c r="F272" s="53"/>
      <c r="G272" s="53"/>
      <c r="H272" s="53"/>
      <c r="I272" s="53"/>
    </row>
    <row r="273" spans="1:9" ht="12.75">
      <c r="A273" s="53"/>
      <c r="B273" s="53"/>
      <c r="C273" s="53"/>
      <c r="D273" s="53"/>
      <c r="E273" s="53"/>
      <c r="F273" s="53"/>
      <c r="G273" s="53"/>
      <c r="H273" s="53"/>
      <c r="I273" s="53"/>
    </row>
    <row r="274" spans="1:9" ht="12.75">
      <c r="A274" s="53"/>
      <c r="B274" s="53"/>
      <c r="C274" s="53"/>
      <c r="D274" s="53"/>
      <c r="E274" s="53"/>
      <c r="F274" s="53"/>
      <c r="G274" s="53"/>
      <c r="H274" s="53"/>
      <c r="I274" s="53"/>
    </row>
    <row r="275" spans="1:9" ht="12.75">
      <c r="A275" s="53"/>
      <c r="B275" s="53"/>
      <c r="C275" s="53"/>
      <c r="D275" s="53"/>
      <c r="E275" s="53"/>
      <c r="F275" s="53"/>
      <c r="G275" s="53"/>
      <c r="H275" s="53"/>
      <c r="I275" s="53"/>
    </row>
    <row r="276" spans="1:9" ht="12.75">
      <c r="A276" s="53"/>
      <c r="B276" s="53"/>
      <c r="C276" s="53"/>
      <c r="D276" s="53"/>
      <c r="E276" s="53"/>
      <c r="F276" s="53"/>
      <c r="G276" s="53"/>
      <c r="H276" s="53"/>
      <c r="I276" s="53"/>
    </row>
    <row r="277" spans="1:9" ht="12.75">
      <c r="A277" s="53"/>
      <c r="B277" s="53"/>
      <c r="C277" s="53"/>
      <c r="D277" s="53"/>
      <c r="E277" s="53"/>
      <c r="F277" s="53"/>
      <c r="G277" s="53"/>
      <c r="H277" s="53"/>
      <c r="I277" s="53"/>
    </row>
    <row r="278" spans="1:9" ht="12.75">
      <c r="A278" s="53"/>
      <c r="B278" s="53"/>
      <c r="C278" s="53"/>
      <c r="D278" s="53"/>
      <c r="E278" s="53"/>
      <c r="F278" s="53"/>
      <c r="G278" s="53"/>
      <c r="H278" s="53"/>
      <c r="I278" s="53"/>
    </row>
    <row r="279" spans="1:9" ht="12.75">
      <c r="A279" s="53"/>
      <c r="B279" s="53"/>
      <c r="C279" s="53"/>
      <c r="D279" s="53"/>
      <c r="E279" s="53"/>
      <c r="F279" s="53"/>
      <c r="G279" s="53"/>
      <c r="H279" s="53"/>
      <c r="I279" s="53"/>
    </row>
    <row r="280" spans="1:9" ht="12.75">
      <c r="A280" s="53"/>
      <c r="B280" s="53"/>
      <c r="C280" s="53"/>
      <c r="D280" s="53"/>
      <c r="E280" s="53"/>
      <c r="F280" s="53"/>
      <c r="G280" s="53"/>
      <c r="H280" s="53"/>
      <c r="I280" s="53"/>
    </row>
    <row r="281" spans="1:9" ht="12.75">
      <c r="A281" s="53"/>
      <c r="B281" s="53"/>
      <c r="C281" s="53"/>
      <c r="D281" s="53"/>
      <c r="E281" s="53"/>
      <c r="F281" s="53"/>
      <c r="G281" s="53"/>
      <c r="H281" s="53"/>
      <c r="I281" s="53"/>
    </row>
    <row r="282" spans="1:9" ht="12.75">
      <c r="A282" s="53"/>
      <c r="B282" s="53"/>
      <c r="C282" s="53"/>
      <c r="D282" s="53"/>
      <c r="E282" s="53"/>
      <c r="F282" s="53"/>
      <c r="G282" s="53"/>
      <c r="H282" s="53"/>
      <c r="I282" s="53"/>
    </row>
    <row r="283" spans="1:9" ht="12.75">
      <c r="A283" s="53"/>
      <c r="B283" s="53"/>
      <c r="C283" s="53"/>
      <c r="D283" s="53"/>
      <c r="E283" s="53"/>
      <c r="F283" s="53"/>
      <c r="G283" s="53"/>
      <c r="H283" s="53"/>
      <c r="I283" s="53"/>
    </row>
    <row r="284" spans="1:9" ht="12.75">
      <c r="A284" s="53"/>
      <c r="B284" s="53"/>
      <c r="C284" s="53"/>
      <c r="D284" s="53"/>
      <c r="E284" s="53"/>
      <c r="F284" s="53"/>
      <c r="G284" s="53"/>
      <c r="H284" s="53"/>
      <c r="I284" s="53"/>
    </row>
    <row r="285" spans="1:9" ht="12.75">
      <c r="A285" s="53"/>
      <c r="B285" s="53"/>
      <c r="C285" s="53"/>
      <c r="D285" s="53"/>
      <c r="E285" s="53"/>
      <c r="F285" s="53"/>
      <c r="G285" s="53"/>
      <c r="H285" s="53"/>
      <c r="I285" s="53"/>
    </row>
    <row r="286" spans="1:9" ht="12.75">
      <c r="A286" s="53"/>
      <c r="B286" s="53"/>
      <c r="C286" s="53"/>
      <c r="D286" s="53"/>
      <c r="E286" s="53"/>
      <c r="F286" s="53"/>
      <c r="G286" s="53"/>
      <c r="H286" s="53"/>
      <c r="I286" s="53"/>
    </row>
    <row r="287" spans="1:9" ht="12.75">
      <c r="A287" s="53"/>
      <c r="B287" s="53"/>
      <c r="C287" s="53"/>
      <c r="D287" s="53"/>
      <c r="E287" s="53"/>
      <c r="F287" s="53"/>
      <c r="G287" s="53"/>
      <c r="H287" s="53"/>
      <c r="I287" s="53"/>
    </row>
    <row r="288" spans="1:9" ht="12.75">
      <c r="A288" s="53"/>
      <c r="B288" s="53"/>
      <c r="C288" s="53"/>
      <c r="D288" s="53"/>
      <c r="E288" s="53"/>
      <c r="F288" s="53"/>
      <c r="G288" s="53"/>
      <c r="H288" s="53"/>
      <c r="I288" s="53"/>
    </row>
    <row r="289" spans="1:9" ht="12.75">
      <c r="A289" s="53"/>
      <c r="B289" s="53"/>
      <c r="C289" s="53"/>
      <c r="D289" s="53"/>
      <c r="E289" s="53"/>
      <c r="F289" s="53"/>
      <c r="G289" s="53"/>
      <c r="H289" s="53"/>
      <c r="I289" s="53"/>
    </row>
    <row r="290" spans="1:9" ht="12.75">
      <c r="A290" s="53"/>
      <c r="B290" s="53"/>
      <c r="C290" s="53"/>
      <c r="D290" s="53"/>
      <c r="E290" s="53"/>
      <c r="F290" s="53"/>
      <c r="G290" s="53"/>
      <c r="H290" s="53"/>
      <c r="I290" s="53"/>
    </row>
    <row r="291" spans="1:9" ht="12.75">
      <c r="A291" s="53"/>
      <c r="B291" s="53"/>
      <c r="C291" s="53"/>
      <c r="D291" s="53"/>
      <c r="E291" s="53"/>
      <c r="F291" s="53"/>
      <c r="G291" s="53"/>
      <c r="H291" s="53"/>
      <c r="I291" s="53"/>
    </row>
    <row r="292" spans="1:9" ht="12.75">
      <c r="A292" s="53"/>
      <c r="B292" s="53"/>
      <c r="C292" s="53"/>
      <c r="D292" s="53"/>
      <c r="E292" s="53"/>
      <c r="F292" s="53"/>
      <c r="G292" s="53"/>
      <c r="H292" s="53"/>
      <c r="I292" s="53"/>
    </row>
    <row r="293" spans="1:9" ht="12.75">
      <c r="A293" s="53"/>
      <c r="B293" s="53"/>
      <c r="C293" s="53"/>
      <c r="D293" s="53"/>
      <c r="E293" s="53"/>
      <c r="F293" s="53"/>
      <c r="G293" s="53"/>
      <c r="H293" s="53"/>
      <c r="I293" s="53"/>
    </row>
    <row r="294" spans="1:9" ht="12.75">
      <c r="A294" s="53"/>
      <c r="B294" s="53"/>
      <c r="C294" s="53"/>
      <c r="D294" s="53"/>
      <c r="E294" s="53"/>
      <c r="F294" s="53"/>
      <c r="G294" s="53"/>
      <c r="H294" s="53"/>
      <c r="I294" s="53"/>
    </row>
    <row r="295" spans="1:9" ht="12.75">
      <c r="A295" s="53"/>
      <c r="B295" s="53"/>
      <c r="C295" s="53"/>
      <c r="D295" s="53"/>
      <c r="E295" s="53"/>
      <c r="F295" s="53"/>
      <c r="G295" s="53"/>
      <c r="H295" s="53"/>
      <c r="I295" s="53"/>
    </row>
    <row r="296" spans="1:9" ht="12.75">
      <c r="A296" s="53"/>
      <c r="B296" s="53"/>
      <c r="C296" s="53"/>
      <c r="D296" s="53"/>
      <c r="E296" s="53"/>
      <c r="F296" s="53"/>
      <c r="G296" s="53"/>
      <c r="H296" s="53"/>
      <c r="I296" s="53"/>
    </row>
    <row r="297" spans="1:9" ht="12.75">
      <c r="A297" s="53"/>
      <c r="B297" s="53"/>
      <c r="C297" s="53"/>
      <c r="D297" s="53"/>
      <c r="E297" s="53"/>
      <c r="F297" s="53"/>
      <c r="G297" s="53"/>
      <c r="H297" s="53"/>
      <c r="I297" s="53"/>
    </row>
    <row r="298" spans="1:9" ht="12.75">
      <c r="A298" s="53"/>
      <c r="B298" s="53"/>
      <c r="C298" s="53"/>
      <c r="D298" s="53"/>
      <c r="E298" s="53"/>
      <c r="F298" s="53"/>
      <c r="G298" s="53"/>
      <c r="H298" s="53"/>
      <c r="I298" s="53"/>
    </row>
    <row r="299" spans="1:9" ht="12.75">
      <c r="A299" s="53"/>
      <c r="B299" s="53"/>
      <c r="C299" s="53"/>
      <c r="D299" s="53"/>
      <c r="E299" s="53"/>
      <c r="F299" s="53"/>
      <c r="G299" s="53"/>
      <c r="H299" s="53"/>
      <c r="I299" s="53"/>
    </row>
    <row r="300" spans="1:9" ht="12.75">
      <c r="A300" s="53"/>
      <c r="B300" s="53"/>
      <c r="C300" s="53"/>
      <c r="D300" s="53"/>
      <c r="E300" s="53"/>
      <c r="F300" s="53"/>
      <c r="G300" s="53"/>
      <c r="H300" s="53"/>
      <c r="I300" s="53"/>
    </row>
    <row r="301" spans="1:9" ht="12.75">
      <c r="A301" s="53"/>
      <c r="B301" s="53"/>
      <c r="C301" s="53"/>
      <c r="D301" s="53"/>
      <c r="E301" s="53"/>
      <c r="F301" s="53"/>
      <c r="G301" s="53"/>
      <c r="H301" s="53"/>
      <c r="I301" s="53"/>
    </row>
    <row r="302" spans="1:9" ht="12.75">
      <c r="A302" s="53"/>
      <c r="B302" s="53"/>
      <c r="C302" s="53"/>
      <c r="D302" s="53"/>
      <c r="E302" s="53"/>
      <c r="F302" s="53"/>
      <c r="G302" s="53"/>
      <c r="H302" s="53"/>
      <c r="I302" s="53"/>
    </row>
    <row r="303" spans="1:9" ht="12.75">
      <c r="A303" s="53"/>
      <c r="B303" s="53"/>
      <c r="C303" s="53"/>
      <c r="D303" s="53"/>
      <c r="E303" s="53"/>
      <c r="F303" s="53"/>
      <c r="G303" s="53"/>
      <c r="H303" s="53"/>
      <c r="I303" s="53"/>
    </row>
    <row r="304" spans="1:9" ht="12.75">
      <c r="A304" s="53"/>
      <c r="B304" s="53"/>
      <c r="C304" s="53"/>
      <c r="D304" s="53"/>
      <c r="E304" s="53"/>
      <c r="F304" s="53"/>
      <c r="G304" s="53"/>
      <c r="H304" s="53"/>
      <c r="I304" s="53"/>
    </row>
    <row r="305" spans="1:9" ht="12.75">
      <c r="A305" s="53"/>
      <c r="B305" s="53"/>
      <c r="C305" s="53"/>
      <c r="D305" s="53"/>
      <c r="E305" s="53"/>
      <c r="F305" s="53"/>
      <c r="G305" s="53"/>
      <c r="H305" s="53"/>
      <c r="I305" s="53"/>
    </row>
    <row r="306" spans="1:9" ht="12.75">
      <c r="A306" s="53"/>
      <c r="B306" s="53"/>
      <c r="C306" s="53"/>
      <c r="D306" s="53"/>
      <c r="E306" s="53"/>
      <c r="F306" s="53"/>
      <c r="G306" s="53"/>
      <c r="H306" s="53"/>
      <c r="I306" s="53"/>
    </row>
    <row r="307" spans="1:9" ht="12.75">
      <c r="A307" s="53"/>
      <c r="B307" s="53"/>
      <c r="C307" s="53"/>
      <c r="D307" s="53"/>
      <c r="E307" s="53"/>
      <c r="F307" s="53"/>
      <c r="G307" s="53"/>
      <c r="H307" s="53"/>
      <c r="I307" s="53"/>
    </row>
    <row r="308" spans="1:9" ht="12.75">
      <c r="A308" s="53"/>
      <c r="B308" s="53"/>
      <c r="C308" s="53"/>
      <c r="D308" s="53"/>
      <c r="E308" s="53"/>
      <c r="F308" s="53"/>
      <c r="G308" s="53"/>
      <c r="H308" s="53"/>
      <c r="I308" s="53"/>
    </row>
    <row r="309" spans="1:9" ht="12.75">
      <c r="A309" s="53"/>
      <c r="B309" s="53"/>
      <c r="C309" s="53"/>
      <c r="D309" s="53"/>
      <c r="E309" s="53"/>
      <c r="F309" s="53"/>
      <c r="G309" s="53"/>
      <c r="H309" s="53"/>
      <c r="I309" s="53"/>
    </row>
    <row r="310" spans="1:9" ht="12.75">
      <c r="A310" s="53"/>
      <c r="B310" s="53"/>
      <c r="C310" s="53"/>
      <c r="D310" s="53"/>
      <c r="E310" s="53"/>
      <c r="F310" s="53"/>
      <c r="G310" s="53"/>
      <c r="H310" s="53"/>
      <c r="I310" s="53"/>
    </row>
    <row r="311" spans="1:9" ht="12.75">
      <c r="A311" s="53"/>
      <c r="B311" s="53"/>
      <c r="C311" s="53"/>
      <c r="D311" s="53"/>
      <c r="E311" s="53"/>
      <c r="F311" s="53"/>
      <c r="G311" s="53"/>
      <c r="H311" s="53"/>
      <c r="I311" s="53"/>
    </row>
    <row r="312" spans="1:9" ht="12.75">
      <c r="A312" s="53"/>
      <c r="B312" s="53"/>
      <c r="C312" s="53"/>
      <c r="D312" s="53"/>
      <c r="E312" s="53"/>
      <c r="F312" s="53"/>
      <c r="G312" s="53"/>
      <c r="H312" s="53"/>
      <c r="I312" s="53"/>
    </row>
    <row r="313" spans="1:9" ht="12.75">
      <c r="A313" s="53"/>
      <c r="B313" s="53"/>
      <c r="C313" s="53"/>
      <c r="D313" s="53"/>
      <c r="E313" s="53"/>
      <c r="F313" s="53"/>
      <c r="G313" s="53"/>
      <c r="H313" s="53"/>
      <c r="I313" s="53"/>
    </row>
    <row r="314" spans="1:9" ht="12.75">
      <c r="A314" s="53"/>
      <c r="B314" s="53"/>
      <c r="C314" s="53"/>
      <c r="D314" s="53"/>
      <c r="E314" s="53"/>
      <c r="F314" s="53"/>
      <c r="G314" s="53"/>
      <c r="H314" s="53"/>
      <c r="I314" s="53"/>
    </row>
    <row r="315" spans="1:9" ht="12.75">
      <c r="A315" s="53"/>
      <c r="B315" s="53"/>
      <c r="C315" s="53"/>
      <c r="D315" s="53"/>
      <c r="E315" s="53"/>
      <c r="F315" s="53"/>
      <c r="G315" s="53"/>
      <c r="H315" s="53"/>
      <c r="I315" s="53"/>
    </row>
    <row r="316" spans="1:9" ht="12.75">
      <c r="A316" s="53"/>
      <c r="B316" s="53"/>
      <c r="C316" s="53"/>
      <c r="D316" s="53"/>
      <c r="E316" s="53"/>
      <c r="F316" s="53"/>
      <c r="G316" s="53"/>
      <c r="H316" s="53"/>
      <c r="I316" s="53"/>
    </row>
    <row r="317" spans="1:9" ht="12.75">
      <c r="A317" s="53"/>
      <c r="B317" s="53"/>
      <c r="C317" s="53"/>
      <c r="D317" s="53"/>
      <c r="E317" s="53"/>
      <c r="F317" s="53"/>
      <c r="G317" s="53"/>
      <c r="H317" s="53"/>
      <c r="I317" s="53"/>
    </row>
    <row r="318" spans="1:9" ht="12.75">
      <c r="A318" s="53"/>
      <c r="B318" s="53"/>
      <c r="C318" s="53"/>
      <c r="D318" s="53"/>
      <c r="E318" s="53"/>
      <c r="F318" s="53"/>
      <c r="G318" s="53"/>
      <c r="H318" s="53"/>
      <c r="I318" s="53"/>
    </row>
    <row r="319" spans="1:9" ht="12.75">
      <c r="A319" s="53"/>
      <c r="B319" s="53"/>
      <c r="C319" s="53"/>
      <c r="D319" s="53"/>
      <c r="E319" s="53"/>
      <c r="F319" s="53"/>
      <c r="G319" s="53"/>
      <c r="H319" s="53"/>
      <c r="I319" s="53"/>
    </row>
    <row r="320" spans="1:9" ht="12.75">
      <c r="A320" s="53"/>
      <c r="B320" s="53"/>
      <c r="C320" s="53"/>
      <c r="D320" s="53"/>
      <c r="E320" s="53"/>
      <c r="F320" s="53"/>
      <c r="G320" s="53"/>
      <c r="H320" s="53"/>
      <c r="I320" s="53"/>
    </row>
    <row r="321" spans="1:9" ht="12.75">
      <c r="A321" s="53"/>
      <c r="B321" s="53"/>
      <c r="C321" s="53"/>
      <c r="D321" s="53"/>
      <c r="E321" s="53"/>
      <c r="F321" s="53"/>
      <c r="G321" s="53"/>
      <c r="H321" s="53"/>
      <c r="I321" s="53"/>
    </row>
    <row r="322" spans="1:9" ht="12.75">
      <c r="A322" s="53"/>
      <c r="B322" s="53"/>
      <c r="C322" s="53"/>
      <c r="D322" s="53"/>
      <c r="E322" s="53"/>
      <c r="F322" s="53"/>
      <c r="G322" s="53"/>
      <c r="H322" s="53"/>
      <c r="I322" s="53"/>
    </row>
    <row r="323" spans="1:9" ht="12.75">
      <c r="A323" s="53"/>
      <c r="B323" s="53"/>
      <c r="C323" s="53"/>
      <c r="D323" s="53"/>
      <c r="E323" s="53"/>
      <c r="F323" s="53"/>
      <c r="G323" s="53"/>
      <c r="H323" s="53"/>
      <c r="I323" s="53"/>
    </row>
    <row r="324" spans="1:9" ht="12.75">
      <c r="A324" s="53"/>
      <c r="B324" s="53"/>
      <c r="C324" s="53"/>
      <c r="D324" s="53"/>
      <c r="E324" s="53"/>
      <c r="F324" s="53"/>
      <c r="G324" s="53"/>
      <c r="H324" s="53"/>
      <c r="I324" s="53"/>
    </row>
  </sheetData>
  <sheetProtection password="C690" sheet="1" objects="1" scenarios="1" selectLockedCells="1"/>
  <mergeCells count="4">
    <mergeCell ref="A2:J2"/>
    <mergeCell ref="A1:J1"/>
    <mergeCell ref="A3:J3"/>
    <mergeCell ref="C6:D6"/>
  </mergeCells>
  <hyperlinks>
    <hyperlink ref="K1"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54" t="s">
        <v>432</v>
      </c>
      <c r="B1" s="254"/>
      <c r="C1" s="254"/>
      <c r="D1" s="254"/>
      <c r="E1" s="254"/>
      <c r="F1" s="146" t="s">
        <v>186</v>
      </c>
    </row>
    <row r="2" spans="1:6" ht="16.5" thickBot="1">
      <c r="A2" s="254" t="s">
        <v>497</v>
      </c>
      <c r="B2" s="254"/>
      <c r="C2" s="254"/>
      <c r="D2" s="254"/>
      <c r="E2" s="254"/>
      <c r="F2" s="147" t="s">
        <v>188</v>
      </c>
    </row>
    <row r="3" spans="1:5" ht="13.5" thickTop="1">
      <c r="A3" s="227" t="s">
        <v>39</v>
      </c>
      <c r="B3" s="227"/>
      <c r="C3" s="227"/>
      <c r="D3" s="227"/>
      <c r="E3" s="227"/>
    </row>
    <row r="4" spans="1:5" ht="12.75">
      <c r="A4" s="16"/>
      <c r="B4" s="20"/>
      <c r="C4" s="20"/>
      <c r="D4" s="20"/>
      <c r="E4" s="16"/>
    </row>
    <row r="5" spans="1:5" ht="12.75">
      <c r="A5" s="16"/>
      <c r="B5" s="246" t="s">
        <v>460</v>
      </c>
      <c r="C5" s="246"/>
      <c r="D5" s="246"/>
      <c r="E5" s="16"/>
    </row>
    <row r="6" spans="1:5" ht="12.75">
      <c r="A6" s="204"/>
      <c r="B6" s="35">
        <v>2009</v>
      </c>
      <c r="C6" s="35">
        <v>2008</v>
      </c>
      <c r="D6" s="35">
        <v>2007</v>
      </c>
      <c r="E6" s="16"/>
    </row>
    <row r="7" spans="1:5" ht="15" customHeight="1">
      <c r="A7" s="160" t="s">
        <v>498</v>
      </c>
      <c r="B7" s="166"/>
      <c r="C7" s="166"/>
      <c r="D7" s="166"/>
      <c r="E7" s="16"/>
    </row>
    <row r="8" spans="1:5" ht="15" customHeight="1">
      <c r="A8" s="174" t="s">
        <v>326</v>
      </c>
      <c r="B8" s="205">
        <v>199364</v>
      </c>
      <c r="C8" s="205">
        <v>160231</v>
      </c>
      <c r="D8" s="205">
        <v>116206</v>
      </c>
      <c r="E8" s="16"/>
    </row>
    <row r="9" spans="1:5" ht="15" customHeight="1">
      <c r="A9" s="174" t="s">
        <v>499</v>
      </c>
      <c r="B9" s="166"/>
      <c r="C9" s="166"/>
      <c r="D9" s="166"/>
      <c r="E9" s="16"/>
    </row>
    <row r="10" spans="1:5" ht="15" customHeight="1">
      <c r="A10" s="199" t="s">
        <v>500</v>
      </c>
      <c r="B10" s="166">
        <v>81949</v>
      </c>
      <c r="C10" s="166">
        <v>70017</v>
      </c>
      <c r="D10" s="166">
        <v>55713</v>
      </c>
      <c r="E10" s="16"/>
    </row>
    <row r="11" spans="1:5" ht="15" customHeight="1">
      <c r="A11" s="199" t="s">
        <v>501</v>
      </c>
      <c r="B11" s="166">
        <v>-9351</v>
      </c>
      <c r="C11" s="166">
        <v>-2782</v>
      </c>
      <c r="D11" s="166">
        <v>-4959</v>
      </c>
      <c r="E11" s="16"/>
    </row>
    <row r="12" spans="1:5" ht="15" customHeight="1">
      <c r="A12" s="199" t="s">
        <v>502</v>
      </c>
      <c r="B12" s="166">
        <v>-13434</v>
      </c>
      <c r="C12" s="166">
        <v>-7341</v>
      </c>
      <c r="D12" s="166">
        <v>-5394</v>
      </c>
      <c r="E12" s="16"/>
    </row>
    <row r="13" spans="1:5" ht="15" customHeight="1">
      <c r="A13" s="199" t="s">
        <v>503</v>
      </c>
      <c r="B13" s="166">
        <v>3637</v>
      </c>
      <c r="C13" s="166">
        <v>3277</v>
      </c>
      <c r="D13" s="166">
        <v>3497</v>
      </c>
      <c r="E13" s="16"/>
    </row>
    <row r="14" spans="1:5" ht="15" customHeight="1">
      <c r="A14" s="199" t="s">
        <v>504</v>
      </c>
      <c r="B14" s="166">
        <v>61</v>
      </c>
      <c r="C14" s="166">
        <v>317</v>
      </c>
      <c r="D14" s="166">
        <v>1393</v>
      </c>
      <c r="E14" s="16"/>
    </row>
    <row r="15" spans="1:5" ht="15" customHeight="1">
      <c r="A15" s="199" t="s">
        <v>400</v>
      </c>
      <c r="B15" s="166"/>
      <c r="C15" s="166"/>
      <c r="D15" s="166"/>
      <c r="E15" s="16"/>
    </row>
    <row r="16" spans="1:5" ht="15" customHeight="1">
      <c r="A16" s="213" t="s">
        <v>505</v>
      </c>
      <c r="B16" s="166">
        <v>-10726</v>
      </c>
      <c r="C16" s="166">
        <v>-5462</v>
      </c>
      <c r="D16" s="166">
        <v>-6371</v>
      </c>
      <c r="E16" s="16"/>
    </row>
    <row r="17" spans="1:5" ht="15" customHeight="1">
      <c r="A17" s="213" t="s">
        <v>438</v>
      </c>
      <c r="B17" s="166">
        <v>-272</v>
      </c>
      <c r="C17" s="166">
        <v>-17430</v>
      </c>
      <c r="D17" s="166">
        <v>-13416</v>
      </c>
      <c r="E17" s="16"/>
    </row>
    <row r="18" spans="1:5" ht="15" customHeight="1">
      <c r="A18" s="213" t="s">
        <v>506</v>
      </c>
      <c r="B18" s="166">
        <v>9210</v>
      </c>
      <c r="C18" s="166">
        <v>-22441</v>
      </c>
      <c r="D18" s="166">
        <v>6848</v>
      </c>
      <c r="E18" s="16"/>
    </row>
    <row r="19" spans="1:5" ht="15" customHeight="1">
      <c r="A19" s="213" t="s">
        <v>507</v>
      </c>
      <c r="B19" s="172">
        <v>-8868</v>
      </c>
      <c r="C19" s="172">
        <v>75967</v>
      </c>
      <c r="D19" s="172">
        <v>33600</v>
      </c>
      <c r="E19" s="16"/>
    </row>
    <row r="20" spans="1:5" ht="15" customHeight="1">
      <c r="A20" s="174" t="s">
        <v>411</v>
      </c>
      <c r="B20" s="173">
        <f>SUM(B8:B19)</f>
        <v>251570</v>
      </c>
      <c r="C20" s="173">
        <f>SUM(C8:C19)</f>
        <v>254353</v>
      </c>
      <c r="D20" s="173">
        <f>SUM(D8:D19)</f>
        <v>187117</v>
      </c>
      <c r="E20" s="16"/>
    </row>
    <row r="21" spans="1:5" ht="15" customHeight="1">
      <c r="A21" s="160" t="s">
        <v>508</v>
      </c>
      <c r="B21" s="166"/>
      <c r="C21" s="166"/>
      <c r="D21" s="166"/>
      <c r="E21" s="16"/>
    </row>
    <row r="22" spans="1:5" ht="15" customHeight="1">
      <c r="A22" s="175" t="s">
        <v>509</v>
      </c>
      <c r="B22" s="166">
        <v>-112553</v>
      </c>
      <c r="C22" s="166">
        <v>-115370</v>
      </c>
      <c r="D22" s="166">
        <v>-212029</v>
      </c>
      <c r="E22" s="16"/>
    </row>
    <row r="23" spans="1:5" ht="15" customHeight="1">
      <c r="A23" s="175" t="s">
        <v>510</v>
      </c>
      <c r="B23" s="166">
        <v>-809039</v>
      </c>
      <c r="C23" s="166">
        <v>-293633</v>
      </c>
      <c r="D23" s="166">
        <v>-182653</v>
      </c>
      <c r="E23" s="16"/>
    </row>
    <row r="24" spans="1:5" ht="15" customHeight="1">
      <c r="A24" s="175" t="s">
        <v>511</v>
      </c>
      <c r="B24" s="172">
        <v>864685</v>
      </c>
      <c r="C24" s="172">
        <v>220101</v>
      </c>
      <c r="D24" s="172">
        <v>193274</v>
      </c>
      <c r="E24" s="16"/>
    </row>
    <row r="25" spans="1:5" ht="15" customHeight="1">
      <c r="A25" s="214" t="s">
        <v>512</v>
      </c>
      <c r="B25" s="173">
        <f>SUM(B22:B24)</f>
        <v>-56907</v>
      </c>
      <c r="C25" s="173">
        <f>SUM(C22:C24)</f>
        <v>-188902</v>
      </c>
      <c r="D25" s="173">
        <f>SUM(D22:D24)</f>
        <v>-201408</v>
      </c>
      <c r="E25" s="16"/>
    </row>
    <row r="26" spans="1:5" ht="15" customHeight="1">
      <c r="A26" s="215" t="s">
        <v>513</v>
      </c>
      <c r="B26" s="166"/>
      <c r="C26" s="166"/>
      <c r="D26" s="166"/>
      <c r="E26" s="16"/>
    </row>
    <row r="27" spans="1:5" ht="15" customHeight="1">
      <c r="A27" s="216" t="s">
        <v>489</v>
      </c>
      <c r="B27" s="166">
        <v>8891</v>
      </c>
      <c r="C27" s="166">
        <v>5000</v>
      </c>
      <c r="D27" s="166">
        <v>6351</v>
      </c>
      <c r="E27" s="16"/>
    </row>
    <row r="28" spans="1:5" ht="15" customHeight="1">
      <c r="A28" s="216" t="s">
        <v>514</v>
      </c>
      <c r="B28" s="166">
        <v>13434</v>
      </c>
      <c r="C28" s="166">
        <v>7341</v>
      </c>
      <c r="D28" s="166">
        <v>5394</v>
      </c>
      <c r="E28" s="16"/>
    </row>
    <row r="29" spans="1:5" ht="15" customHeight="1">
      <c r="A29" s="216" t="s">
        <v>515</v>
      </c>
      <c r="B29" s="172">
        <v>0</v>
      </c>
      <c r="C29" s="172">
        <v>0</v>
      </c>
      <c r="D29" s="172">
        <v>-20801</v>
      </c>
      <c r="E29" s="16"/>
    </row>
    <row r="30" spans="1:5" ht="15" customHeight="1">
      <c r="A30" s="217" t="s">
        <v>516</v>
      </c>
      <c r="B30" s="173">
        <f>SUM(B27:B29)</f>
        <v>22325</v>
      </c>
      <c r="C30" s="173">
        <f>SUM(C27:C29)</f>
        <v>12341</v>
      </c>
      <c r="D30" s="173">
        <f>SUM(D27:D29)</f>
        <v>-9056</v>
      </c>
      <c r="E30" s="16"/>
    </row>
    <row r="31" spans="1:5" ht="15" customHeight="1">
      <c r="A31" s="218" t="s">
        <v>517</v>
      </c>
      <c r="B31" s="173">
        <v>-6224</v>
      </c>
      <c r="C31" s="173">
        <v>212</v>
      </c>
      <c r="D31" s="173">
        <v>702</v>
      </c>
      <c r="E31" s="16"/>
    </row>
    <row r="32" spans="1:5" ht="15" customHeight="1">
      <c r="A32" s="225" t="s">
        <v>518</v>
      </c>
      <c r="B32" s="166">
        <f>B20+B25+B30+B31</f>
        <v>210764</v>
      </c>
      <c r="C32" s="166">
        <f>C20+C25+C30+C31</f>
        <v>78004</v>
      </c>
      <c r="D32" s="166">
        <f>D20+D25+D30+D31</f>
        <v>-22645</v>
      </c>
      <c r="E32" s="16"/>
    </row>
    <row r="33" spans="1:5" ht="15" customHeight="1">
      <c r="A33" s="225" t="s">
        <v>519</v>
      </c>
      <c r="B33" s="172">
        <v>105271</v>
      </c>
      <c r="C33" s="172">
        <v>27267</v>
      </c>
      <c r="D33" s="172">
        <v>49912</v>
      </c>
      <c r="E33" s="16"/>
    </row>
    <row r="34" spans="1:5" ht="15" customHeight="1" thickBot="1">
      <c r="A34" s="218" t="s">
        <v>520</v>
      </c>
      <c r="B34" s="203">
        <f>SUM(B32:B33)</f>
        <v>316035</v>
      </c>
      <c r="C34" s="203">
        <f>SUM(C32:C33)</f>
        <v>105271</v>
      </c>
      <c r="D34" s="203">
        <f>SUM(D32:D33)</f>
        <v>27267</v>
      </c>
      <c r="E34" s="16"/>
    </row>
    <row r="35" spans="1:5" ht="15" customHeight="1" thickTop="1">
      <c r="A35" s="225" t="s">
        <v>521</v>
      </c>
      <c r="B35" s="166"/>
      <c r="C35" s="166"/>
      <c r="D35" s="166"/>
      <c r="E35" s="16"/>
    </row>
    <row r="36" spans="1:5" ht="15" customHeight="1">
      <c r="A36" s="225" t="s">
        <v>522</v>
      </c>
      <c r="B36" s="166"/>
      <c r="C36" s="166"/>
      <c r="D36" s="166"/>
      <c r="E36" s="16"/>
    </row>
    <row r="37" spans="1:5" ht="15" customHeight="1" thickBot="1">
      <c r="A37" s="216" t="s">
        <v>523</v>
      </c>
      <c r="B37" s="201">
        <v>115040</v>
      </c>
      <c r="C37" s="201">
        <v>70765</v>
      </c>
      <c r="D37" s="201">
        <v>52535</v>
      </c>
      <c r="E37" s="16"/>
    </row>
    <row r="38" spans="1:5" ht="15" customHeight="1" thickBot="1" thickTop="1">
      <c r="A38" s="216" t="s">
        <v>524</v>
      </c>
      <c r="B38" s="201">
        <v>6561</v>
      </c>
      <c r="C38" s="201">
        <v>6645</v>
      </c>
      <c r="D38" s="201">
        <v>14618</v>
      </c>
      <c r="E38" s="16"/>
    </row>
    <row r="39" spans="1:5" ht="15" customHeight="1" thickTop="1">
      <c r="A39" s="226"/>
      <c r="B39" s="166"/>
      <c r="C39" s="166"/>
      <c r="D39" s="166"/>
      <c r="E39" s="16"/>
    </row>
  </sheetData>
  <sheetProtection password="C690" sheet="1" objects="1" scenarios="1" selectLockedCells="1"/>
  <mergeCells count="4">
    <mergeCell ref="A3:E3"/>
    <mergeCell ref="A2:E2"/>
    <mergeCell ref="A1:E1"/>
    <mergeCell ref="B5:D5"/>
  </mergeCells>
  <hyperlinks>
    <hyperlink ref="F1"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G19"/>
  <sheetViews>
    <sheetView showGridLines="0" workbookViewId="0" topLeftCell="A1">
      <selection activeCell="A1" sqref="A1:B1"/>
    </sheetView>
  </sheetViews>
  <sheetFormatPr defaultColWidth="9.140625" defaultRowHeight="12.75"/>
  <cols>
    <col min="1" max="6" width="12.7109375" style="0" customWidth="1"/>
    <col min="7" max="7" width="2.7109375" style="0" customWidth="1"/>
    <col min="8" max="20" width="12.7109375" style="0" customWidth="1"/>
  </cols>
  <sheetData>
    <row r="1" spans="1:3" ht="12.75">
      <c r="A1" s="234" t="s">
        <v>93</v>
      </c>
      <c r="B1" s="234"/>
      <c r="C1" s="53"/>
    </row>
    <row r="3" spans="1:7" ht="12.75">
      <c r="A3" s="227" t="s">
        <v>124</v>
      </c>
      <c r="B3" s="227"/>
      <c r="C3" s="227"/>
      <c r="D3" s="227"/>
      <c r="E3" s="227"/>
      <c r="F3" s="227"/>
      <c r="G3" s="5"/>
    </row>
    <row r="4" spans="1:7" ht="12.75">
      <c r="A4" s="227" t="s">
        <v>3</v>
      </c>
      <c r="B4" s="227"/>
      <c r="C4" s="227"/>
      <c r="D4" s="227"/>
      <c r="E4" s="227"/>
      <c r="F4" s="227"/>
      <c r="G4" s="5"/>
    </row>
    <row r="5" spans="1:7" ht="12.75">
      <c r="A5" s="5"/>
      <c r="B5" s="5"/>
      <c r="C5" s="5"/>
      <c r="D5" s="5"/>
      <c r="E5" s="5"/>
      <c r="F5" s="5"/>
      <c r="G5" s="5"/>
    </row>
    <row r="6" spans="1:7" ht="12.75">
      <c r="A6" s="6"/>
      <c r="B6" s="6"/>
      <c r="C6" s="35" t="s">
        <v>4</v>
      </c>
      <c r="D6" s="35" t="s">
        <v>5</v>
      </c>
      <c r="E6" s="35" t="s">
        <v>6</v>
      </c>
      <c r="F6" s="5"/>
      <c r="G6" s="5"/>
    </row>
    <row r="7" spans="1:7" ht="12.75">
      <c r="A7" s="5" t="s">
        <v>7</v>
      </c>
      <c r="B7" s="5"/>
      <c r="C7" s="7">
        <v>11000</v>
      </c>
      <c r="D7" s="7">
        <v>30000</v>
      </c>
      <c r="E7" s="7">
        <v>8000</v>
      </c>
      <c r="F7" s="5"/>
      <c r="G7" s="5"/>
    </row>
    <row r="8" spans="1:7" ht="12.75">
      <c r="A8" s="5" t="s">
        <v>8</v>
      </c>
      <c r="B8" s="5"/>
      <c r="C8" s="7">
        <v>500</v>
      </c>
      <c r="D8" s="7">
        <v>1000</v>
      </c>
      <c r="E8" s="7">
        <v>500</v>
      </c>
      <c r="F8" s="5"/>
      <c r="G8" s="5"/>
    </row>
    <row r="9" spans="1:7" ht="12.75">
      <c r="A9" s="5" t="s">
        <v>9</v>
      </c>
      <c r="B9" s="5"/>
      <c r="C9" s="7">
        <v>2500</v>
      </c>
      <c r="D9" s="7">
        <v>1000</v>
      </c>
      <c r="E9" s="7">
        <v>1500</v>
      </c>
      <c r="F9" s="5"/>
      <c r="G9" s="5"/>
    </row>
    <row r="10" spans="1:7" ht="12.75">
      <c r="A10" s="5"/>
      <c r="B10" s="5"/>
      <c r="C10" s="5"/>
      <c r="D10" s="5"/>
      <c r="E10" s="5"/>
      <c r="F10" s="5"/>
      <c r="G10" s="5"/>
    </row>
    <row r="11" spans="1:7" ht="12.75">
      <c r="A11" s="5" t="s">
        <v>10</v>
      </c>
      <c r="B11" s="5"/>
      <c r="C11" s="5"/>
      <c r="D11" s="8">
        <v>4800</v>
      </c>
      <c r="E11" s="5"/>
      <c r="F11" s="5"/>
      <c r="G11" s="5"/>
    </row>
    <row r="12" spans="1:7" ht="12.75">
      <c r="A12" s="5"/>
      <c r="B12" s="5"/>
      <c r="C12" s="5"/>
      <c r="D12" s="8"/>
      <c r="E12" s="5"/>
      <c r="F12" s="5"/>
      <c r="G12" s="5"/>
    </row>
    <row r="13" spans="1:7" ht="12.75">
      <c r="A13" s="19"/>
      <c r="B13" s="19"/>
      <c r="C13" s="50" t="s">
        <v>15</v>
      </c>
      <c r="D13" s="50"/>
      <c r="E13" s="19"/>
      <c r="F13" s="19"/>
      <c r="G13" s="5"/>
    </row>
    <row r="14" spans="1:7" ht="12.75">
      <c r="A14" s="19"/>
      <c r="B14" s="19"/>
      <c r="C14" s="49"/>
      <c r="D14" s="49" t="s">
        <v>17</v>
      </c>
      <c r="E14" s="19"/>
      <c r="F14" s="19"/>
      <c r="G14" s="5"/>
    </row>
    <row r="15" spans="1:7" ht="12.75">
      <c r="A15" s="35" t="s">
        <v>11</v>
      </c>
      <c r="B15" s="35"/>
      <c r="C15" s="35" t="s">
        <v>12</v>
      </c>
      <c r="D15" s="35" t="s">
        <v>16</v>
      </c>
      <c r="E15" s="229" t="s">
        <v>24</v>
      </c>
      <c r="F15" s="229"/>
      <c r="G15" s="5"/>
    </row>
    <row r="16" spans="1:7" ht="12.75">
      <c r="A16" s="10" t="s">
        <v>18</v>
      </c>
      <c r="B16" s="10"/>
      <c r="C16" s="10" t="s">
        <v>126</v>
      </c>
      <c r="D16" s="11">
        <v>1000</v>
      </c>
      <c r="E16" s="233" t="s">
        <v>21</v>
      </c>
      <c r="F16" s="233"/>
      <c r="G16" s="233"/>
    </row>
    <row r="17" spans="1:7" ht="12.75">
      <c r="A17" s="10" t="s">
        <v>19</v>
      </c>
      <c r="B17" s="10"/>
      <c r="C17" s="10" t="s">
        <v>125</v>
      </c>
      <c r="D17" s="7">
        <v>2000</v>
      </c>
      <c r="E17" s="233" t="s">
        <v>22</v>
      </c>
      <c r="F17" s="233"/>
      <c r="G17" s="233"/>
    </row>
    <row r="18" spans="1:7" ht="12.75">
      <c r="A18" s="10" t="s">
        <v>20</v>
      </c>
      <c r="B18" s="10"/>
      <c r="C18" s="10" t="s">
        <v>127</v>
      </c>
      <c r="D18" s="7">
        <v>1500</v>
      </c>
      <c r="E18" s="233" t="s">
        <v>23</v>
      </c>
      <c r="F18" s="233"/>
      <c r="G18" s="233"/>
    </row>
    <row r="19" spans="1:7" ht="12.75">
      <c r="A19" s="5"/>
      <c r="B19" s="5"/>
      <c r="C19" s="5"/>
      <c r="D19" s="5"/>
      <c r="E19" s="5"/>
      <c r="F19" s="5"/>
      <c r="G19" s="5"/>
    </row>
  </sheetData>
  <mergeCells count="7">
    <mergeCell ref="A1:B1"/>
    <mergeCell ref="E16:G16"/>
    <mergeCell ref="E17:G17"/>
    <mergeCell ref="E18:G18"/>
    <mergeCell ref="E15:F15"/>
    <mergeCell ref="A4:F4"/>
    <mergeCell ref="A3:F3"/>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33"/>
  <sheetViews>
    <sheetView showGridLines="0" workbookViewId="0" topLeftCell="A1">
      <selection activeCell="D1" sqref="D1:E1"/>
    </sheetView>
  </sheetViews>
  <sheetFormatPr defaultColWidth="9.140625" defaultRowHeight="12.75"/>
  <cols>
    <col min="1" max="21" width="12.7109375" style="0" customWidth="1"/>
  </cols>
  <sheetData>
    <row r="1" spans="1:6" ht="12.75">
      <c r="A1" s="79"/>
      <c r="B1" s="79"/>
      <c r="C1" s="80" t="s">
        <v>0</v>
      </c>
      <c r="D1" s="232"/>
      <c r="E1" s="232"/>
      <c r="F1" s="79"/>
    </row>
    <row r="2" spans="1:10" ht="12.75">
      <c r="A2" s="79"/>
      <c r="B2" s="79"/>
      <c r="C2" s="80" t="s">
        <v>1</v>
      </c>
      <c r="D2" s="232"/>
      <c r="E2" s="232"/>
      <c r="F2" s="79"/>
      <c r="G2" s="15"/>
      <c r="H2" s="15"/>
      <c r="I2" s="15"/>
      <c r="J2" s="15"/>
    </row>
    <row r="3" spans="1:10" ht="12.75">
      <c r="A3" s="81"/>
      <c r="B3" s="79"/>
      <c r="C3" s="82"/>
      <c r="D3" s="244" t="s">
        <v>2</v>
      </c>
      <c r="E3" s="244"/>
      <c r="F3" s="79"/>
      <c r="G3" s="15"/>
      <c r="H3" s="15"/>
      <c r="I3" s="15"/>
      <c r="J3" s="15"/>
    </row>
    <row r="4" spans="1:10" ht="12.75">
      <c r="A4" s="79"/>
      <c r="B4" s="79"/>
      <c r="C4" s="79"/>
      <c r="D4" s="79"/>
      <c r="E4" s="79"/>
      <c r="F4" s="83"/>
      <c r="G4" s="15"/>
      <c r="H4" s="15"/>
      <c r="I4" s="15"/>
      <c r="J4" s="15"/>
    </row>
    <row r="5" spans="1:10" ht="12.75">
      <c r="A5" s="245" t="s">
        <v>128</v>
      </c>
      <c r="B5" s="245"/>
      <c r="C5" s="245"/>
      <c r="D5" s="245"/>
      <c r="E5" s="245"/>
      <c r="F5" s="85"/>
      <c r="G5" s="15"/>
      <c r="H5" s="15"/>
      <c r="I5" s="15"/>
      <c r="J5" s="15"/>
    </row>
    <row r="6" spans="1:10" ht="12.75">
      <c r="A6" s="86"/>
      <c r="B6" s="86"/>
      <c r="C6" s="86"/>
      <c r="D6" s="86"/>
      <c r="E6" s="86"/>
      <c r="F6" s="85"/>
      <c r="G6" s="15"/>
      <c r="H6" s="15"/>
      <c r="I6" s="15"/>
      <c r="J6" s="15"/>
    </row>
    <row r="7" spans="1:10" ht="12.75">
      <c r="A7" s="87" t="s">
        <v>89</v>
      </c>
      <c r="B7" s="86"/>
      <c r="C7" s="86"/>
      <c r="D7" s="86"/>
      <c r="E7" s="86"/>
      <c r="F7" s="85"/>
      <c r="G7" s="15"/>
      <c r="H7" s="15"/>
      <c r="I7" s="15"/>
      <c r="J7" s="15"/>
    </row>
    <row r="8" spans="1:10" ht="12.75">
      <c r="A8" s="86" t="s">
        <v>121</v>
      </c>
      <c r="B8" s="86"/>
      <c r="C8" s="86"/>
      <c r="D8" s="86"/>
      <c r="E8" s="39"/>
      <c r="F8" s="88">
        <f>IF(E8="","",IF(E8=464,"Correct!","Try again!"))</f>
      </c>
      <c r="G8" s="15"/>
      <c r="H8" s="15"/>
      <c r="I8" s="15"/>
      <c r="J8" s="15"/>
    </row>
    <row r="9" spans="1:10" ht="12.75">
      <c r="A9" s="86"/>
      <c r="B9" s="86"/>
      <c r="C9" s="86"/>
      <c r="D9" s="86"/>
      <c r="E9" s="86"/>
      <c r="F9" s="85"/>
      <c r="G9" s="15"/>
      <c r="H9" s="15"/>
      <c r="I9" s="15"/>
      <c r="J9" s="15"/>
    </row>
    <row r="10" spans="1:10" ht="12.75">
      <c r="A10" s="87" t="s">
        <v>91</v>
      </c>
      <c r="B10" s="86"/>
      <c r="C10" s="86"/>
      <c r="D10" s="86"/>
      <c r="E10" s="86"/>
      <c r="F10" s="85"/>
      <c r="G10" s="15"/>
      <c r="H10" s="15"/>
      <c r="I10" s="15"/>
      <c r="J10" s="15"/>
    </row>
    <row r="11" spans="1:10" ht="12.75">
      <c r="A11" s="86" t="s">
        <v>97</v>
      </c>
      <c r="B11" s="86"/>
      <c r="C11" s="86"/>
      <c r="D11" s="86"/>
      <c r="E11" s="86"/>
      <c r="F11" s="85"/>
      <c r="G11" s="15"/>
      <c r="H11" s="15"/>
      <c r="I11" s="15"/>
      <c r="J11" s="15"/>
    </row>
    <row r="12" spans="1:10" ht="12.75">
      <c r="A12" s="86"/>
      <c r="B12" s="86"/>
      <c r="C12" s="86"/>
      <c r="D12" s="86"/>
      <c r="E12" s="86"/>
      <c r="F12" s="85"/>
      <c r="G12" s="15"/>
      <c r="H12" s="15"/>
      <c r="I12" s="15"/>
      <c r="J12" s="15"/>
    </row>
    <row r="13" spans="1:10" ht="12.75">
      <c r="A13" s="84" t="s">
        <v>41</v>
      </c>
      <c r="B13" s="241" t="s">
        <v>42</v>
      </c>
      <c r="C13" s="241"/>
      <c r="D13" s="241" t="s">
        <v>43</v>
      </c>
      <c r="E13" s="241"/>
      <c r="F13" s="85"/>
      <c r="G13" s="15"/>
      <c r="H13" s="15"/>
      <c r="I13" s="15"/>
      <c r="J13" s="15"/>
    </row>
    <row r="14" spans="1:10" ht="12.75">
      <c r="A14" s="90" t="s">
        <v>44</v>
      </c>
      <c r="B14" s="239" t="s">
        <v>142</v>
      </c>
      <c r="C14" s="240"/>
      <c r="D14" s="242"/>
      <c r="E14" s="243"/>
      <c r="F14" s="88">
        <f>IF(D14="","",IF(D14="Overstated","Correct!","Try again!"))</f>
      </c>
      <c r="G14" s="15"/>
      <c r="H14" s="15"/>
      <c r="I14" s="15"/>
      <c r="J14" s="15"/>
    </row>
    <row r="15" spans="1:10" ht="12.75">
      <c r="A15" s="91" t="s">
        <v>45</v>
      </c>
      <c r="B15" s="237" t="s">
        <v>49</v>
      </c>
      <c r="C15" s="238"/>
      <c r="D15" s="237"/>
      <c r="E15" s="238"/>
      <c r="F15" s="85"/>
      <c r="G15" s="15"/>
      <c r="H15" s="15"/>
      <c r="I15" s="15"/>
      <c r="J15" s="15"/>
    </row>
    <row r="16" spans="1:10" ht="12.75">
      <c r="A16" s="92"/>
      <c r="B16" s="235" t="s">
        <v>50</v>
      </c>
      <c r="C16" s="236"/>
      <c r="D16" s="235"/>
      <c r="E16" s="236"/>
      <c r="F16" s="85"/>
      <c r="G16" s="15"/>
      <c r="H16" s="15"/>
      <c r="I16" s="15"/>
      <c r="J16" s="15"/>
    </row>
    <row r="17" spans="1:10" ht="12.75">
      <c r="A17" s="90" t="s">
        <v>46</v>
      </c>
      <c r="B17" s="239" t="s">
        <v>144</v>
      </c>
      <c r="C17" s="240"/>
      <c r="D17" s="242"/>
      <c r="E17" s="243"/>
      <c r="F17" s="88">
        <f>IF(D17="","",IF(D17="Understated","Correct!","Try again!"))</f>
      </c>
      <c r="G17" s="15"/>
      <c r="H17" s="15"/>
      <c r="I17" s="15"/>
      <c r="J17" s="15"/>
    </row>
    <row r="18" spans="1:10" ht="12.75">
      <c r="A18" s="91" t="s">
        <v>47</v>
      </c>
      <c r="B18" s="237" t="s">
        <v>51</v>
      </c>
      <c r="C18" s="238"/>
      <c r="D18" s="237"/>
      <c r="E18" s="238"/>
      <c r="F18" s="85"/>
      <c r="G18" s="15"/>
      <c r="H18" s="15"/>
      <c r="I18" s="15"/>
      <c r="J18" s="78"/>
    </row>
    <row r="19" spans="1:10" ht="12.75">
      <c r="A19" s="92"/>
      <c r="B19" s="235" t="s">
        <v>52</v>
      </c>
      <c r="C19" s="236"/>
      <c r="D19" s="235"/>
      <c r="E19" s="236"/>
      <c r="F19" s="85"/>
      <c r="G19" s="15"/>
      <c r="H19" s="15"/>
      <c r="I19" s="15"/>
      <c r="J19" s="15"/>
    </row>
    <row r="20" spans="1:10" ht="12.75">
      <c r="A20" s="90" t="s">
        <v>120</v>
      </c>
      <c r="B20" s="239" t="s">
        <v>143</v>
      </c>
      <c r="C20" s="240"/>
      <c r="D20" s="242"/>
      <c r="E20" s="243"/>
      <c r="F20" s="88">
        <f>IF(D20="","",IF(D20="No effect","Correct!","Try again!"))</f>
      </c>
      <c r="G20" s="15"/>
      <c r="H20" s="15"/>
      <c r="I20" s="15"/>
      <c r="J20" s="15"/>
    </row>
    <row r="21" spans="1:10" ht="12.75">
      <c r="A21" s="91" t="s">
        <v>41</v>
      </c>
      <c r="B21" s="237" t="s">
        <v>140</v>
      </c>
      <c r="C21" s="238"/>
      <c r="D21" s="237"/>
      <c r="E21" s="238"/>
      <c r="F21" s="85"/>
      <c r="G21" s="15"/>
      <c r="H21" s="15"/>
      <c r="I21" s="15"/>
      <c r="J21" s="15"/>
    </row>
    <row r="22" spans="1:10" ht="12.75">
      <c r="A22" s="91"/>
      <c r="B22" s="235"/>
      <c r="C22" s="236"/>
      <c r="D22" s="235"/>
      <c r="E22" s="236"/>
      <c r="F22" s="85"/>
      <c r="G22" s="15"/>
      <c r="H22" s="15"/>
      <c r="I22" s="15"/>
      <c r="J22" s="15"/>
    </row>
    <row r="23" spans="1:10" ht="12.75">
      <c r="A23" s="90" t="s">
        <v>48</v>
      </c>
      <c r="B23" s="239" t="s">
        <v>142</v>
      </c>
      <c r="C23" s="240"/>
      <c r="D23" s="242"/>
      <c r="E23" s="243"/>
      <c r="F23" s="88">
        <f>IF(D23="","",IF(D23="Overstated","Correct!","Try again!"))</f>
      </c>
      <c r="G23" s="15"/>
      <c r="H23" s="15"/>
      <c r="I23" s="15"/>
      <c r="J23" s="15"/>
    </row>
    <row r="24" spans="1:10" ht="12.75">
      <c r="A24" s="91" t="s">
        <v>152</v>
      </c>
      <c r="B24" s="237" t="s">
        <v>141</v>
      </c>
      <c r="C24" s="238"/>
      <c r="D24" s="237"/>
      <c r="E24" s="238"/>
      <c r="F24" s="85"/>
      <c r="G24" s="15"/>
      <c r="H24" s="15"/>
      <c r="I24" s="15"/>
      <c r="J24" s="15"/>
    </row>
    <row r="25" spans="1:10" ht="12.75">
      <c r="A25" s="93"/>
      <c r="B25" s="235"/>
      <c r="C25" s="236"/>
      <c r="D25" s="235"/>
      <c r="E25" s="236"/>
      <c r="F25" s="85"/>
      <c r="G25" s="15"/>
      <c r="H25" s="15"/>
      <c r="I25" s="15"/>
      <c r="J25" s="15"/>
    </row>
    <row r="26" spans="1:10" ht="12.75">
      <c r="A26" s="85"/>
      <c r="B26" s="86"/>
      <c r="C26" s="86"/>
      <c r="D26" s="86"/>
      <c r="E26" s="86"/>
      <c r="F26" s="85"/>
      <c r="G26" s="15"/>
      <c r="H26" s="15"/>
      <c r="I26" s="15"/>
      <c r="J26" s="15"/>
    </row>
    <row r="27" spans="6:10" ht="12.75">
      <c r="F27" s="15"/>
      <c r="G27" s="15"/>
      <c r="H27" s="15"/>
      <c r="I27" s="15"/>
      <c r="J27" s="15"/>
    </row>
    <row r="28" spans="6:10" ht="12.75">
      <c r="F28" s="15"/>
      <c r="G28" s="15"/>
      <c r="H28" s="15"/>
      <c r="I28" s="15"/>
      <c r="J28" s="15"/>
    </row>
    <row r="29" spans="6:10" ht="12.75">
      <c r="F29" s="15"/>
      <c r="G29" s="15"/>
      <c r="H29" s="15"/>
      <c r="I29" s="15"/>
      <c r="J29" s="15"/>
    </row>
    <row r="30" spans="6:10" ht="12.75">
      <c r="F30" s="15"/>
      <c r="G30" s="15"/>
      <c r="H30" s="15"/>
      <c r="I30" s="15"/>
      <c r="J30" s="15"/>
    </row>
    <row r="31" spans="6:10" ht="12.75">
      <c r="F31" s="15"/>
      <c r="G31" s="15"/>
      <c r="H31" s="15"/>
      <c r="I31" s="15"/>
      <c r="J31" s="15"/>
    </row>
    <row r="32" spans="6:10" ht="12.75">
      <c r="F32" s="15"/>
      <c r="G32" s="15"/>
      <c r="H32" s="15"/>
      <c r="I32" s="15"/>
      <c r="J32" s="15"/>
    </row>
    <row r="33" spans="6:10" ht="12.75">
      <c r="F33" s="15"/>
      <c r="G33" s="15"/>
      <c r="H33" s="15"/>
      <c r="I33" s="15"/>
      <c r="J33" s="15"/>
    </row>
  </sheetData>
  <sheetProtection password="C690" sheet="1" objects="1" scenarios="1" selectLockedCells="1"/>
  <mergeCells count="30">
    <mergeCell ref="D3:E3"/>
    <mergeCell ref="D2:E2"/>
    <mergeCell ref="D1:E1"/>
    <mergeCell ref="D18:E18"/>
    <mergeCell ref="D17:E17"/>
    <mergeCell ref="D16:E16"/>
    <mergeCell ref="D15:E15"/>
    <mergeCell ref="A5:E5"/>
    <mergeCell ref="B17:C17"/>
    <mergeCell ref="B16:C16"/>
    <mergeCell ref="B13:C13"/>
    <mergeCell ref="D14:E14"/>
    <mergeCell ref="D13:E13"/>
    <mergeCell ref="D25:E25"/>
    <mergeCell ref="D24:E24"/>
    <mergeCell ref="D23:E23"/>
    <mergeCell ref="D22:E22"/>
    <mergeCell ref="D21:E21"/>
    <mergeCell ref="D20:E20"/>
    <mergeCell ref="D19:E19"/>
    <mergeCell ref="B15:C15"/>
    <mergeCell ref="B14:C14"/>
    <mergeCell ref="B21:C21"/>
    <mergeCell ref="B20:C20"/>
    <mergeCell ref="B19:C19"/>
    <mergeCell ref="B18:C18"/>
    <mergeCell ref="B25:C25"/>
    <mergeCell ref="B24:C24"/>
    <mergeCell ref="B23:C23"/>
    <mergeCell ref="B22:C22"/>
  </mergeCells>
  <dataValidations count="1">
    <dataValidation type="list" allowBlank="1" showInputMessage="1" showErrorMessage="1" sqref="D14:E14 D17:E17 D20:E20 D23:E23">
      <formula1>"No effect, Overstated, Understated"</formula1>
    </dataValidation>
  </dataValidations>
  <printOptions horizontalCentered="1"/>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G19"/>
  <sheetViews>
    <sheetView showGridLines="0" workbookViewId="0" topLeftCell="A1">
      <selection activeCell="A1" sqref="A1:B1"/>
    </sheetView>
  </sheetViews>
  <sheetFormatPr defaultColWidth="9.140625" defaultRowHeight="12.75"/>
  <cols>
    <col min="1" max="6" width="12.7109375" style="0" customWidth="1"/>
    <col min="7" max="7" width="2.7109375" style="0" customWidth="1"/>
    <col min="8" max="22" width="12.7109375" style="0" customWidth="1"/>
  </cols>
  <sheetData>
    <row r="1" spans="1:2" ht="12.75">
      <c r="A1" s="234" t="s">
        <v>94</v>
      </c>
      <c r="B1" s="234"/>
    </row>
    <row r="3" spans="1:7" ht="12.75">
      <c r="A3" s="227" t="s">
        <v>128</v>
      </c>
      <c r="B3" s="227"/>
      <c r="C3" s="227"/>
      <c r="D3" s="227"/>
      <c r="E3" s="227"/>
      <c r="F3" s="227"/>
      <c r="G3" s="4"/>
    </row>
    <row r="4" spans="1:7" ht="12.75">
      <c r="A4" s="227" t="s">
        <v>38</v>
      </c>
      <c r="B4" s="227"/>
      <c r="C4" s="227"/>
      <c r="D4" s="227"/>
      <c r="E4" s="227"/>
      <c r="F4" s="227"/>
      <c r="G4" s="4"/>
    </row>
    <row r="5" spans="1:7" ht="12.75">
      <c r="A5" s="5"/>
      <c r="B5" s="5"/>
      <c r="C5" s="5"/>
      <c r="D5" s="5"/>
      <c r="E5" s="5"/>
      <c r="F5" s="5"/>
      <c r="G5" s="5"/>
    </row>
    <row r="6" spans="1:7" ht="12.75">
      <c r="A6" s="246" t="s">
        <v>129</v>
      </c>
      <c r="B6" s="246"/>
      <c r="C6" s="246"/>
      <c r="D6" s="246"/>
      <c r="E6" s="246"/>
      <c r="F6" s="246"/>
      <c r="G6" s="5"/>
    </row>
    <row r="7" spans="1:7" ht="12.75">
      <c r="A7" s="5"/>
      <c r="B7" s="5"/>
      <c r="C7" s="5"/>
      <c r="D7" s="5"/>
      <c r="E7" s="72" t="s">
        <v>130</v>
      </c>
      <c r="F7" s="73" t="s">
        <v>131</v>
      </c>
      <c r="G7" s="5"/>
    </row>
    <row r="8" spans="1:7" ht="12.75">
      <c r="A8" s="5"/>
      <c r="B8" s="5"/>
      <c r="C8" s="5"/>
      <c r="D8" s="5"/>
      <c r="E8" s="49">
        <v>2009</v>
      </c>
      <c r="F8" s="49">
        <v>2008</v>
      </c>
      <c r="G8" s="5"/>
    </row>
    <row r="9" spans="1:7" ht="12.75">
      <c r="A9" s="6"/>
      <c r="B9" s="6"/>
      <c r="C9" s="6"/>
      <c r="D9" s="6"/>
      <c r="E9" s="246" t="s">
        <v>39</v>
      </c>
      <c r="F9" s="246"/>
      <c r="G9" s="5"/>
    </row>
    <row r="10" spans="1:7" ht="12.75">
      <c r="A10" s="31" t="s">
        <v>132</v>
      </c>
      <c r="B10" s="13"/>
      <c r="C10" s="13"/>
      <c r="D10" s="13"/>
      <c r="E10" s="34"/>
      <c r="F10" s="34"/>
      <c r="G10" s="5"/>
    </row>
    <row r="11" spans="1:7" ht="12.75">
      <c r="A11" s="31" t="s">
        <v>133</v>
      </c>
      <c r="B11" s="13"/>
      <c r="C11" s="13"/>
      <c r="D11" s="13"/>
      <c r="E11" s="34"/>
      <c r="F11" s="34"/>
      <c r="G11" s="5"/>
    </row>
    <row r="12" spans="1:7" ht="12.75">
      <c r="A12" s="5" t="s">
        <v>134</v>
      </c>
      <c r="B12" s="5"/>
      <c r="C12" s="5"/>
      <c r="D12" s="5"/>
      <c r="E12" s="74">
        <v>755</v>
      </c>
      <c r="F12" s="74">
        <v>732</v>
      </c>
      <c r="G12" s="5"/>
    </row>
    <row r="13" spans="1:7" ht="12.75">
      <c r="A13" s="5" t="s">
        <v>135</v>
      </c>
      <c r="B13" s="5"/>
      <c r="C13" s="5"/>
      <c r="D13" s="5"/>
      <c r="E13" s="75">
        <v>2013</v>
      </c>
      <c r="F13" s="75">
        <v>1752</v>
      </c>
      <c r="G13" s="5"/>
    </row>
    <row r="14" spans="1:7" ht="12.75">
      <c r="A14" s="5" t="s">
        <v>136</v>
      </c>
      <c r="B14" s="5"/>
      <c r="C14" s="5"/>
      <c r="D14" s="5"/>
      <c r="E14" s="75">
        <v>4060</v>
      </c>
      <c r="F14" s="75">
        <v>3057</v>
      </c>
      <c r="G14" s="5"/>
    </row>
    <row r="15" spans="1:7" ht="12.75">
      <c r="A15" s="5" t="s">
        <v>137</v>
      </c>
      <c r="B15" s="5"/>
      <c r="C15" s="5"/>
      <c r="D15" s="5"/>
      <c r="E15" s="76">
        <v>112</v>
      </c>
      <c r="F15" s="76">
        <v>67</v>
      </c>
      <c r="G15" s="5"/>
    </row>
    <row r="16" spans="1:7" ht="12.75">
      <c r="A16" s="5"/>
      <c r="B16" s="5"/>
      <c r="C16" s="5"/>
      <c r="D16" s="5"/>
      <c r="E16" s="75">
        <f>SUM(E12:E15)</f>
        <v>6940</v>
      </c>
      <c r="F16" s="75">
        <f>SUM(F12:F15)</f>
        <v>5608</v>
      </c>
      <c r="G16" s="5"/>
    </row>
    <row r="17" spans="1:7" ht="12.75">
      <c r="A17" s="5" t="s">
        <v>138</v>
      </c>
      <c r="B17" s="5"/>
      <c r="C17" s="5"/>
      <c r="D17" s="5"/>
      <c r="E17" s="76">
        <v>2766</v>
      </c>
      <c r="F17" s="76">
        <v>2302</v>
      </c>
      <c r="G17" s="5"/>
    </row>
    <row r="18" spans="1:7" ht="13.5" thickBot="1">
      <c r="A18" s="5" t="s">
        <v>139</v>
      </c>
      <c r="B18" s="5"/>
      <c r="C18" s="5"/>
      <c r="D18" s="5"/>
      <c r="E18" s="77">
        <f>E16-E17</f>
        <v>4174</v>
      </c>
      <c r="F18" s="77">
        <f>F16-F17</f>
        <v>3306</v>
      </c>
      <c r="G18" s="5"/>
    </row>
    <row r="19" spans="1:7" ht="13.5" thickTop="1">
      <c r="A19" s="5"/>
      <c r="B19" s="5"/>
      <c r="C19" s="5"/>
      <c r="D19" s="5"/>
      <c r="E19" s="5"/>
      <c r="F19" s="5"/>
      <c r="G19" s="5"/>
    </row>
  </sheetData>
  <mergeCells count="5">
    <mergeCell ref="A4:F4"/>
    <mergeCell ref="A3:F3"/>
    <mergeCell ref="E9:F9"/>
    <mergeCell ref="A1:B1"/>
    <mergeCell ref="A6:F6"/>
  </mergeCells>
  <printOptions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81"/>
  <sheetViews>
    <sheetView showGridLines="0" workbookViewId="0" topLeftCell="A1">
      <selection activeCell="D1" sqref="D1:E1"/>
    </sheetView>
  </sheetViews>
  <sheetFormatPr defaultColWidth="9.140625" defaultRowHeight="12.75"/>
  <cols>
    <col min="1" max="1" width="12.140625" style="0" customWidth="1"/>
    <col min="2" max="2" width="23.7109375" style="0" customWidth="1"/>
    <col min="3" max="3" width="12.8515625" style="0" customWidth="1"/>
    <col min="4" max="4" width="12.57421875" style="0" customWidth="1"/>
    <col min="5" max="5" width="11.28125" style="0" bestFit="1" customWidth="1"/>
    <col min="7" max="7" width="2.57421875" style="0" customWidth="1"/>
  </cols>
  <sheetData>
    <row r="1" spans="1:6" ht="12.75">
      <c r="A1" s="79"/>
      <c r="B1" s="79"/>
      <c r="C1" s="80" t="s">
        <v>0</v>
      </c>
      <c r="D1" s="232"/>
      <c r="E1" s="232"/>
      <c r="F1" s="79"/>
    </row>
    <row r="2" spans="1:6" ht="12.75">
      <c r="A2" s="79"/>
      <c r="B2" s="79"/>
      <c r="C2" s="80" t="s">
        <v>1</v>
      </c>
      <c r="D2" s="232"/>
      <c r="E2" s="232"/>
      <c r="F2" s="79"/>
    </row>
    <row r="3" spans="1:6" ht="12.75">
      <c r="A3" s="79"/>
      <c r="B3" s="79"/>
      <c r="C3" s="81"/>
      <c r="D3" s="244" t="s">
        <v>40</v>
      </c>
      <c r="E3" s="244"/>
      <c r="F3" s="79"/>
    </row>
    <row r="4" spans="1:6" ht="12.75">
      <c r="A4" s="79"/>
      <c r="B4" s="79"/>
      <c r="C4" s="79"/>
      <c r="D4" s="79"/>
      <c r="E4" s="79"/>
      <c r="F4" s="79"/>
    </row>
    <row r="5" spans="1:7" ht="12.75">
      <c r="A5" s="87" t="s">
        <v>89</v>
      </c>
      <c r="B5" s="86"/>
      <c r="C5" s="86"/>
      <c r="D5" s="86"/>
      <c r="E5" s="86"/>
      <c r="F5" s="86"/>
      <c r="G5" s="5"/>
    </row>
    <row r="6" spans="1:7" ht="12.75">
      <c r="A6" s="245" t="s">
        <v>145</v>
      </c>
      <c r="B6" s="245"/>
      <c r="C6" s="245"/>
      <c r="D6" s="245"/>
      <c r="E6" s="245"/>
      <c r="F6" s="86"/>
      <c r="G6" s="5"/>
    </row>
    <row r="7" spans="1:7" ht="12.75">
      <c r="A7" s="245" t="s">
        <v>107</v>
      </c>
      <c r="B7" s="245"/>
      <c r="C7" s="245"/>
      <c r="D7" s="245"/>
      <c r="E7" s="245"/>
      <c r="F7" s="86"/>
      <c r="G7" s="5"/>
    </row>
    <row r="8" spans="1:7" ht="12.75">
      <c r="A8" s="104"/>
      <c r="B8" s="104"/>
      <c r="C8" s="104"/>
      <c r="D8" s="104"/>
      <c r="E8" s="104"/>
      <c r="F8" s="86"/>
      <c r="G8" s="5"/>
    </row>
    <row r="9" spans="1:7" ht="12.75">
      <c r="A9" s="105" t="s">
        <v>108</v>
      </c>
      <c r="B9" s="106"/>
      <c r="C9" s="106"/>
      <c r="D9" s="106"/>
      <c r="E9" s="107"/>
      <c r="F9" s="86"/>
      <c r="G9" s="5"/>
    </row>
    <row r="10" spans="1:7" ht="12.75">
      <c r="A10" s="108"/>
      <c r="B10" s="108"/>
      <c r="C10" s="108" t="s">
        <v>13</v>
      </c>
      <c r="D10" s="108" t="s">
        <v>59</v>
      </c>
      <c r="E10" s="108" t="s">
        <v>111</v>
      </c>
      <c r="F10" s="86"/>
      <c r="G10" s="5"/>
    </row>
    <row r="11" spans="1:7" ht="12.75">
      <c r="A11" s="89" t="s">
        <v>109</v>
      </c>
      <c r="B11" s="109" t="s">
        <v>42</v>
      </c>
      <c r="C11" s="109" t="s">
        <v>110</v>
      </c>
      <c r="D11" s="109" t="s">
        <v>13</v>
      </c>
      <c r="E11" s="109" t="s">
        <v>58</v>
      </c>
      <c r="F11" s="86"/>
      <c r="G11" s="5"/>
    </row>
    <row r="12" spans="1:7" ht="12.75">
      <c r="A12" s="110" t="s">
        <v>112</v>
      </c>
      <c r="B12" s="111"/>
      <c r="C12" s="112"/>
      <c r="D12" s="112"/>
      <c r="E12" s="99"/>
      <c r="F12" s="88">
        <f>IF(E12="","",IF(E12=106000,"Correct!","Try again!"))</f>
      </c>
      <c r="G12" s="5"/>
    </row>
    <row r="13" spans="1:7" ht="25.5">
      <c r="A13" s="110">
        <v>1</v>
      </c>
      <c r="B13" s="113" t="s">
        <v>146</v>
      </c>
      <c r="C13" s="98"/>
      <c r="D13" s="98"/>
      <c r="E13" s="96"/>
      <c r="F13" s="88">
        <f>IF(E13="","",IF(E13=98000,"Correct!","Try again!"))</f>
      </c>
      <c r="G13" s="5"/>
    </row>
    <row r="14" spans="1:7" ht="12.75">
      <c r="A14" s="110">
        <v>2</v>
      </c>
      <c r="B14" s="101"/>
      <c r="C14" s="102"/>
      <c r="D14" s="97"/>
      <c r="E14" s="103"/>
      <c r="F14" s="88">
        <f>IF(E14="","",IF(E14=90000,"Correct!","Try again!"))</f>
      </c>
      <c r="G14" s="5"/>
    </row>
    <row r="15" spans="1:7" ht="12.75">
      <c r="A15" s="107"/>
      <c r="B15" s="95"/>
      <c r="C15" s="95"/>
      <c r="D15" s="95"/>
      <c r="E15" s="95"/>
      <c r="F15" s="86"/>
      <c r="G15" s="5"/>
    </row>
    <row r="16" spans="1:7" ht="12.75">
      <c r="A16" s="107"/>
      <c r="B16" s="107"/>
      <c r="C16" s="114"/>
      <c r="D16" s="107"/>
      <c r="E16" s="107"/>
      <c r="F16" s="86"/>
      <c r="G16" s="5"/>
    </row>
    <row r="17" spans="1:7" ht="12.75">
      <c r="A17" s="105" t="s">
        <v>113</v>
      </c>
      <c r="B17" s="106"/>
      <c r="C17" s="106"/>
      <c r="D17" s="106"/>
      <c r="E17" s="107"/>
      <c r="F17" s="86"/>
      <c r="G17" s="5"/>
    </row>
    <row r="18" spans="1:7" ht="12.75">
      <c r="A18" s="107" t="s">
        <v>114</v>
      </c>
      <c r="B18" s="107"/>
      <c r="C18" s="100"/>
      <c r="D18" s="116" t="s">
        <v>115</v>
      </c>
      <c r="E18" s="116"/>
      <c r="F18" s="86"/>
      <c r="G18" s="5"/>
    </row>
    <row r="19" spans="1:7" ht="12.75">
      <c r="A19" s="107"/>
      <c r="B19" s="107"/>
      <c r="C19" s="95">
        <f>IF(C18="","",IF(C18=0.52,"Correct!","Try again!"))</f>
      </c>
      <c r="D19" s="107"/>
      <c r="E19" s="107"/>
      <c r="F19" s="86"/>
      <c r="G19" s="5"/>
    </row>
    <row r="20" spans="1:7" ht="12.75">
      <c r="A20" s="105"/>
      <c r="B20" s="106"/>
      <c r="C20" s="106"/>
      <c r="D20" s="106"/>
      <c r="E20" s="107"/>
      <c r="F20" s="86"/>
      <c r="G20" s="5"/>
    </row>
    <row r="21" spans="1:7" ht="12.75">
      <c r="A21" s="108"/>
      <c r="B21" s="108"/>
      <c r="C21" s="108" t="s">
        <v>13</v>
      </c>
      <c r="D21" s="108" t="s">
        <v>59</v>
      </c>
      <c r="E21" s="108" t="s">
        <v>111</v>
      </c>
      <c r="F21" s="86"/>
      <c r="G21" s="5"/>
    </row>
    <row r="22" spans="1:7" ht="12.75">
      <c r="A22" s="89" t="s">
        <v>109</v>
      </c>
      <c r="B22" s="109" t="s">
        <v>42</v>
      </c>
      <c r="C22" s="109" t="s">
        <v>110</v>
      </c>
      <c r="D22" s="109" t="s">
        <v>13</v>
      </c>
      <c r="E22" s="109" t="s">
        <v>58</v>
      </c>
      <c r="F22" s="86"/>
      <c r="G22" s="5"/>
    </row>
    <row r="23" spans="1:7" ht="12.75">
      <c r="A23" s="110" t="s">
        <v>112</v>
      </c>
      <c r="B23" s="111"/>
      <c r="C23" s="112"/>
      <c r="D23" s="112"/>
      <c r="E23" s="99"/>
      <c r="F23" s="88">
        <f>IF(E23="","",IF(E23=106000,"Correct!","Try again!"))</f>
      </c>
      <c r="G23" s="5"/>
    </row>
    <row r="24" spans="1:7" ht="12.75">
      <c r="A24" s="110">
        <v>1</v>
      </c>
      <c r="B24" s="41"/>
      <c r="C24" s="98"/>
      <c r="D24" s="98"/>
      <c r="E24" s="96"/>
      <c r="F24" s="88">
        <f>IF(E24="","",IF(E24=95600,"Correct!","Try again!"))</f>
      </c>
      <c r="G24" s="5"/>
    </row>
    <row r="25" spans="1:7" ht="12.75">
      <c r="A25" s="110">
        <v>2</v>
      </c>
      <c r="B25" s="101"/>
      <c r="C25" s="102"/>
      <c r="D25" s="97"/>
      <c r="E25" s="103"/>
      <c r="F25" s="88">
        <f>IF(E25="","",IF(E25=87280,"Correct!","Try again!"))</f>
      </c>
      <c r="G25" s="5"/>
    </row>
    <row r="26" spans="1:7" ht="12.75">
      <c r="A26" s="110"/>
      <c r="B26" s="115"/>
      <c r="C26" s="115"/>
      <c r="D26" s="117"/>
      <c r="E26" s="95"/>
      <c r="F26" s="86"/>
      <c r="G26" s="5"/>
    </row>
    <row r="27" spans="1:7" ht="12.75">
      <c r="A27" s="107"/>
      <c r="B27" s="107"/>
      <c r="C27" s="94"/>
      <c r="D27" s="107"/>
      <c r="E27" s="107"/>
      <c r="F27" s="86"/>
      <c r="G27" s="5"/>
    </row>
    <row r="28" spans="1:7" ht="12.75">
      <c r="A28" s="105" t="s">
        <v>116</v>
      </c>
      <c r="B28" s="106"/>
      <c r="C28" s="106"/>
      <c r="D28" s="106"/>
      <c r="E28" s="107"/>
      <c r="F28" s="86"/>
      <c r="G28" s="5"/>
    </row>
    <row r="29" spans="1:7" ht="12.75">
      <c r="A29" s="108"/>
      <c r="B29" s="108"/>
      <c r="C29" s="108" t="s">
        <v>13</v>
      </c>
      <c r="D29" s="108" t="s">
        <v>59</v>
      </c>
      <c r="E29" s="108" t="s">
        <v>111</v>
      </c>
      <c r="F29" s="86"/>
      <c r="G29" s="5"/>
    </row>
    <row r="30" spans="1:7" ht="12.75">
      <c r="A30" s="89" t="s">
        <v>109</v>
      </c>
      <c r="B30" s="109" t="s">
        <v>42</v>
      </c>
      <c r="C30" s="109" t="s">
        <v>110</v>
      </c>
      <c r="D30" s="109" t="s">
        <v>13</v>
      </c>
      <c r="E30" s="109" t="s">
        <v>58</v>
      </c>
      <c r="F30" s="86"/>
      <c r="G30" s="5"/>
    </row>
    <row r="31" spans="1:7" ht="12.75">
      <c r="A31" s="110" t="s">
        <v>112</v>
      </c>
      <c r="B31" s="111"/>
      <c r="C31" s="112"/>
      <c r="D31" s="112"/>
      <c r="E31" s="99"/>
      <c r="F31" s="88">
        <f>IF(E31="","",IF(E31=106000,"Correct!","Try again!"))</f>
      </c>
      <c r="G31" s="5"/>
    </row>
    <row r="32" spans="1:7" ht="12.75">
      <c r="A32" s="110">
        <v>1</v>
      </c>
      <c r="B32" s="41"/>
      <c r="C32" s="98"/>
      <c r="D32" s="98"/>
      <c r="E32" s="96"/>
      <c r="F32" s="95">
        <f>IF(E32="","",IF(AND(E32&gt;=89692,E32&lt;=89693),"Correct!","Try again!"))</f>
      </c>
      <c r="G32" s="5"/>
    </row>
    <row r="33" spans="1:7" ht="12.75">
      <c r="A33" s="110">
        <v>2</v>
      </c>
      <c r="B33" s="101"/>
      <c r="C33" s="102"/>
      <c r="D33" s="97"/>
      <c r="E33" s="103"/>
      <c r="F33" s="95">
        <f>IF(E33="","",IF(AND(E33&gt;=75893,E33&lt;=75894),"Correct!","Try again!"))</f>
      </c>
      <c r="G33" s="5"/>
    </row>
    <row r="34" spans="1:7" ht="12.75">
      <c r="A34" s="249"/>
      <c r="B34" s="249"/>
      <c r="C34" s="249"/>
      <c r="D34" s="107"/>
      <c r="E34" s="112"/>
      <c r="F34" s="86"/>
      <c r="G34" s="5"/>
    </row>
    <row r="35" spans="1:6" ht="12.75">
      <c r="A35" s="248"/>
      <c r="B35" s="248"/>
      <c r="C35" s="248"/>
      <c r="D35" s="118"/>
      <c r="E35" s="119"/>
      <c r="F35" s="79"/>
    </row>
    <row r="36" spans="1:7" ht="12.75">
      <c r="A36" s="87" t="s">
        <v>91</v>
      </c>
      <c r="B36" s="86"/>
      <c r="C36" s="86"/>
      <c r="D36" s="86"/>
      <c r="E36" s="86"/>
      <c r="F36" s="86"/>
      <c r="G36" s="5"/>
    </row>
    <row r="37" spans="1:7" ht="12.75">
      <c r="A37" s="87" t="s">
        <v>117</v>
      </c>
      <c r="B37" s="86"/>
      <c r="C37" s="86"/>
      <c r="D37" s="86"/>
      <c r="E37" s="86"/>
      <c r="F37" s="86"/>
      <c r="G37" s="5"/>
    </row>
    <row r="38" spans="1:7" ht="12.75" customHeight="1">
      <c r="A38" s="247"/>
      <c r="B38" s="247"/>
      <c r="C38" s="247"/>
      <c r="D38" s="247"/>
      <c r="E38" s="247"/>
      <c r="F38" s="247"/>
      <c r="G38" s="5"/>
    </row>
    <row r="39" spans="1:13" ht="12.75" customHeight="1">
      <c r="A39" s="247"/>
      <c r="B39" s="247"/>
      <c r="C39" s="247"/>
      <c r="D39" s="247"/>
      <c r="E39" s="247"/>
      <c r="F39" s="247"/>
      <c r="G39" s="5"/>
      <c r="H39" s="36"/>
      <c r="I39" s="36"/>
      <c r="J39" s="36"/>
      <c r="K39" s="36"/>
      <c r="L39" s="36"/>
      <c r="M39" s="36"/>
    </row>
    <row r="40" spans="1:13" ht="12.75">
      <c r="A40" s="247"/>
      <c r="B40" s="247"/>
      <c r="C40" s="247"/>
      <c r="D40" s="247"/>
      <c r="E40" s="247"/>
      <c r="F40" s="247"/>
      <c r="G40" s="5"/>
      <c r="H40" s="36"/>
      <c r="I40" s="36"/>
      <c r="J40" s="36"/>
      <c r="K40" s="36"/>
      <c r="L40" s="36"/>
      <c r="M40" s="36"/>
    </row>
    <row r="41" spans="1:13" ht="12.75">
      <c r="A41" s="247"/>
      <c r="B41" s="247"/>
      <c r="C41" s="247"/>
      <c r="D41" s="247"/>
      <c r="E41" s="247"/>
      <c r="F41" s="247"/>
      <c r="G41" s="5"/>
      <c r="H41" s="36"/>
      <c r="I41" s="36"/>
      <c r="J41" s="36"/>
      <c r="K41" s="36"/>
      <c r="L41" s="36"/>
      <c r="M41" s="36"/>
    </row>
    <row r="42" spans="1:13" ht="12.75">
      <c r="A42" s="247"/>
      <c r="B42" s="247"/>
      <c r="C42" s="247"/>
      <c r="D42" s="247"/>
      <c r="E42" s="247"/>
      <c r="F42" s="247"/>
      <c r="G42" s="5"/>
      <c r="H42" s="36"/>
      <c r="I42" s="36"/>
      <c r="J42" s="36"/>
      <c r="K42" s="36"/>
      <c r="L42" s="36"/>
      <c r="M42" s="36"/>
    </row>
    <row r="43" spans="1:13" ht="12.75">
      <c r="A43" s="247"/>
      <c r="B43" s="247"/>
      <c r="C43" s="247"/>
      <c r="D43" s="247"/>
      <c r="E43" s="247"/>
      <c r="F43" s="247"/>
      <c r="G43" s="5"/>
      <c r="H43" s="36"/>
      <c r="I43" s="36"/>
      <c r="J43" s="36"/>
      <c r="K43" s="36"/>
      <c r="L43" s="36"/>
      <c r="M43" s="36"/>
    </row>
    <row r="44" spans="1:13" ht="12.75">
      <c r="A44" s="247"/>
      <c r="B44" s="247"/>
      <c r="C44" s="247"/>
      <c r="D44" s="247"/>
      <c r="E44" s="247"/>
      <c r="F44" s="247"/>
      <c r="G44" s="5"/>
      <c r="H44" s="36"/>
      <c r="I44" s="36"/>
      <c r="J44" s="36"/>
      <c r="K44" s="36"/>
      <c r="L44" s="36"/>
      <c r="M44" s="36"/>
    </row>
    <row r="45" spans="1:13" ht="12.75">
      <c r="A45" s="247"/>
      <c r="B45" s="247"/>
      <c r="C45" s="247"/>
      <c r="D45" s="247"/>
      <c r="E45" s="247"/>
      <c r="F45" s="247"/>
      <c r="G45" s="5"/>
      <c r="H45" s="36"/>
      <c r="I45" s="36"/>
      <c r="J45" s="36"/>
      <c r="K45" s="36"/>
      <c r="L45" s="36"/>
      <c r="M45" s="36"/>
    </row>
    <row r="46" spans="1:13" ht="12.75">
      <c r="A46" s="247"/>
      <c r="B46" s="247"/>
      <c r="C46" s="247"/>
      <c r="D46" s="247"/>
      <c r="E46" s="247"/>
      <c r="F46" s="247"/>
      <c r="G46" s="5"/>
      <c r="H46" s="36"/>
      <c r="I46" s="36"/>
      <c r="J46" s="36"/>
      <c r="K46" s="36"/>
      <c r="L46" s="36"/>
      <c r="M46" s="36"/>
    </row>
    <row r="47" spans="1:13" ht="12.75">
      <c r="A47" s="247"/>
      <c r="B47" s="247"/>
      <c r="C47" s="247"/>
      <c r="D47" s="247"/>
      <c r="E47" s="247"/>
      <c r="F47" s="247"/>
      <c r="G47" s="5"/>
      <c r="H47" s="36"/>
      <c r="I47" s="36"/>
      <c r="J47" s="36"/>
      <c r="K47" s="36"/>
      <c r="L47" s="36"/>
      <c r="M47" s="36"/>
    </row>
    <row r="48" spans="1:13" ht="12.75">
      <c r="A48" s="87" t="s">
        <v>118</v>
      </c>
      <c r="B48" s="86"/>
      <c r="C48" s="86"/>
      <c r="D48" s="86"/>
      <c r="E48" s="86"/>
      <c r="F48" s="86"/>
      <c r="G48" s="5"/>
      <c r="H48" s="36"/>
      <c r="I48" s="36"/>
      <c r="J48" s="36"/>
      <c r="K48" s="36"/>
      <c r="L48" s="36"/>
      <c r="M48" s="36"/>
    </row>
    <row r="49" spans="1:13" ht="12.75">
      <c r="A49" s="247"/>
      <c r="B49" s="247"/>
      <c r="C49" s="247"/>
      <c r="D49" s="247"/>
      <c r="E49" s="247"/>
      <c r="F49" s="247"/>
      <c r="G49" s="5"/>
      <c r="H49" s="36"/>
      <c r="I49" s="36"/>
      <c r="J49" s="36"/>
      <c r="K49" s="36"/>
      <c r="L49" s="36"/>
      <c r="M49" s="36"/>
    </row>
    <row r="50" spans="1:13" ht="12.75">
      <c r="A50" s="247"/>
      <c r="B50" s="247"/>
      <c r="C50" s="247"/>
      <c r="D50" s="247"/>
      <c r="E50" s="247"/>
      <c r="F50" s="247"/>
      <c r="G50" s="5"/>
      <c r="H50" s="36"/>
      <c r="I50" s="36"/>
      <c r="J50" s="36"/>
      <c r="K50" s="36"/>
      <c r="L50" s="36"/>
      <c r="M50" s="36"/>
    </row>
    <row r="51" spans="1:13" ht="12.75">
      <c r="A51" s="247"/>
      <c r="B51" s="247"/>
      <c r="C51" s="247"/>
      <c r="D51" s="247"/>
      <c r="E51" s="247"/>
      <c r="F51" s="247"/>
      <c r="G51" s="5"/>
      <c r="H51" s="36"/>
      <c r="I51" s="36"/>
      <c r="J51" s="36"/>
      <c r="K51" s="36"/>
      <c r="L51" s="36"/>
      <c r="M51" s="36"/>
    </row>
    <row r="52" spans="1:13" ht="12.75">
      <c r="A52" s="247"/>
      <c r="B52" s="247"/>
      <c r="C52" s="247"/>
      <c r="D52" s="247"/>
      <c r="E52" s="247"/>
      <c r="F52" s="247"/>
      <c r="G52" s="5"/>
      <c r="H52" s="36"/>
      <c r="I52" s="36"/>
      <c r="J52" s="36"/>
      <c r="K52" s="36"/>
      <c r="L52" s="36"/>
      <c r="M52" s="36"/>
    </row>
    <row r="53" spans="1:13" ht="12.75">
      <c r="A53" s="247"/>
      <c r="B53" s="247"/>
      <c r="C53" s="247"/>
      <c r="D53" s="247"/>
      <c r="E53" s="247"/>
      <c r="F53" s="247"/>
      <c r="G53" s="5"/>
      <c r="H53" s="36"/>
      <c r="I53" s="36"/>
      <c r="J53" s="36"/>
      <c r="K53" s="36"/>
      <c r="L53" s="36"/>
      <c r="M53" s="36"/>
    </row>
    <row r="54" spans="1:13" ht="12.75">
      <c r="A54" s="247"/>
      <c r="B54" s="247"/>
      <c r="C54" s="247"/>
      <c r="D54" s="247"/>
      <c r="E54" s="247"/>
      <c r="F54" s="247"/>
      <c r="G54" s="5"/>
      <c r="H54" s="36"/>
      <c r="I54" s="36"/>
      <c r="J54" s="36"/>
      <c r="K54" s="36"/>
      <c r="L54" s="36"/>
      <c r="M54" s="36"/>
    </row>
    <row r="55" spans="1:13" ht="12.75">
      <c r="A55" s="247"/>
      <c r="B55" s="247"/>
      <c r="C55" s="247"/>
      <c r="D55" s="247"/>
      <c r="E55" s="247"/>
      <c r="F55" s="247"/>
      <c r="G55" s="5"/>
      <c r="H55" s="36"/>
      <c r="I55" s="36"/>
      <c r="J55" s="36"/>
      <c r="K55" s="36"/>
      <c r="L55" s="36"/>
      <c r="M55" s="36"/>
    </row>
    <row r="56" spans="1:13" ht="12.75">
      <c r="A56" s="247"/>
      <c r="B56" s="247"/>
      <c r="C56" s="247"/>
      <c r="D56" s="247"/>
      <c r="E56" s="247"/>
      <c r="F56" s="247"/>
      <c r="G56" s="5"/>
      <c r="H56" s="36"/>
      <c r="I56" s="36"/>
      <c r="J56" s="36"/>
      <c r="K56" s="36"/>
      <c r="L56" s="36"/>
      <c r="M56" s="36"/>
    </row>
    <row r="57" spans="1:13" ht="12.75">
      <c r="A57" s="247"/>
      <c r="B57" s="247"/>
      <c r="C57" s="247"/>
      <c r="D57" s="247"/>
      <c r="E57" s="247"/>
      <c r="F57" s="247"/>
      <c r="G57" s="5"/>
      <c r="H57" s="36"/>
      <c r="I57" s="36"/>
      <c r="J57" s="36"/>
      <c r="K57" s="36"/>
      <c r="L57" s="36"/>
      <c r="M57" s="36"/>
    </row>
    <row r="58" spans="1:13" ht="12.75">
      <c r="A58" s="247"/>
      <c r="B58" s="247"/>
      <c r="C58" s="247"/>
      <c r="D58" s="247"/>
      <c r="E58" s="247"/>
      <c r="F58" s="247"/>
      <c r="G58" s="5"/>
      <c r="H58" s="36"/>
      <c r="I58" s="36"/>
      <c r="J58" s="36"/>
      <c r="K58" s="36"/>
      <c r="L58" s="36"/>
      <c r="M58" s="36"/>
    </row>
    <row r="59" spans="1:13" ht="12.75">
      <c r="A59" s="87" t="s">
        <v>119</v>
      </c>
      <c r="B59" s="86"/>
      <c r="C59" s="86"/>
      <c r="D59" s="86"/>
      <c r="E59" s="86"/>
      <c r="F59" s="86"/>
      <c r="G59" s="5"/>
      <c r="H59" s="36"/>
      <c r="I59" s="36"/>
      <c r="J59" s="36"/>
      <c r="K59" s="36"/>
      <c r="L59" s="36"/>
      <c r="M59" s="36"/>
    </row>
    <row r="60" spans="1:13" ht="12.75">
      <c r="A60" s="247"/>
      <c r="B60" s="247"/>
      <c r="C60" s="247"/>
      <c r="D60" s="247"/>
      <c r="E60" s="247"/>
      <c r="F60" s="247"/>
      <c r="G60" s="5"/>
      <c r="H60" s="36"/>
      <c r="I60" s="36"/>
      <c r="J60" s="36"/>
      <c r="K60" s="36"/>
      <c r="L60" s="36"/>
      <c r="M60" s="36"/>
    </row>
    <row r="61" spans="1:13" ht="12.75">
      <c r="A61" s="247"/>
      <c r="B61" s="247"/>
      <c r="C61" s="247"/>
      <c r="D61" s="247"/>
      <c r="E61" s="247"/>
      <c r="F61" s="247"/>
      <c r="G61" s="5"/>
      <c r="H61" s="36"/>
      <c r="I61" s="36"/>
      <c r="J61" s="36"/>
      <c r="K61" s="36"/>
      <c r="L61" s="36"/>
      <c r="M61" s="36"/>
    </row>
    <row r="62" spans="1:13" ht="12.75">
      <c r="A62" s="247"/>
      <c r="B62" s="247"/>
      <c r="C62" s="247"/>
      <c r="D62" s="247"/>
      <c r="E62" s="247"/>
      <c r="F62" s="247"/>
      <c r="G62" s="5"/>
      <c r="H62" s="36"/>
      <c r="I62" s="36"/>
      <c r="J62" s="36"/>
      <c r="K62" s="36"/>
      <c r="L62" s="36"/>
      <c r="M62" s="36"/>
    </row>
    <row r="63" spans="1:13" ht="12.75">
      <c r="A63" s="247"/>
      <c r="B63" s="247"/>
      <c r="C63" s="247"/>
      <c r="D63" s="247"/>
      <c r="E63" s="247"/>
      <c r="F63" s="247"/>
      <c r="G63" s="5"/>
      <c r="H63" s="36"/>
      <c r="I63" s="36"/>
      <c r="J63" s="36"/>
      <c r="K63" s="36"/>
      <c r="L63" s="36"/>
      <c r="M63" s="36"/>
    </row>
    <row r="64" spans="1:13" ht="12.75">
      <c r="A64" s="247"/>
      <c r="B64" s="247"/>
      <c r="C64" s="247"/>
      <c r="D64" s="247"/>
      <c r="E64" s="247"/>
      <c r="F64" s="247"/>
      <c r="G64" s="5"/>
      <c r="H64" s="36"/>
      <c r="I64" s="36"/>
      <c r="J64" s="36"/>
      <c r="K64" s="36"/>
      <c r="L64" s="36"/>
      <c r="M64" s="36"/>
    </row>
    <row r="65" spans="1:13" ht="12.75">
      <c r="A65" s="247"/>
      <c r="B65" s="247"/>
      <c r="C65" s="247"/>
      <c r="D65" s="247"/>
      <c r="E65" s="247"/>
      <c r="F65" s="247"/>
      <c r="G65" s="5"/>
      <c r="H65" s="36"/>
      <c r="I65" s="36"/>
      <c r="J65" s="36"/>
      <c r="K65" s="36"/>
      <c r="L65" s="36"/>
      <c r="M65" s="36"/>
    </row>
    <row r="66" spans="1:13" ht="12.75">
      <c r="A66" s="247"/>
      <c r="B66" s="247"/>
      <c r="C66" s="247"/>
      <c r="D66" s="247"/>
      <c r="E66" s="247"/>
      <c r="F66" s="247"/>
      <c r="G66" s="5"/>
      <c r="H66" s="36"/>
      <c r="I66" s="36"/>
      <c r="J66" s="36"/>
      <c r="K66" s="36"/>
      <c r="L66" s="36"/>
      <c r="M66" s="36"/>
    </row>
    <row r="67" spans="1:13" ht="12.75">
      <c r="A67" s="247"/>
      <c r="B67" s="247"/>
      <c r="C67" s="247"/>
      <c r="D67" s="247"/>
      <c r="E67" s="247"/>
      <c r="F67" s="247"/>
      <c r="G67" s="5"/>
      <c r="H67" s="36"/>
      <c r="I67" s="36"/>
      <c r="J67" s="36"/>
      <c r="K67" s="36"/>
      <c r="L67" s="36"/>
      <c r="M67" s="36"/>
    </row>
    <row r="68" spans="1:13" ht="12.75">
      <c r="A68" s="247"/>
      <c r="B68" s="247"/>
      <c r="C68" s="247"/>
      <c r="D68" s="247"/>
      <c r="E68" s="247"/>
      <c r="F68" s="247"/>
      <c r="G68" s="5"/>
      <c r="H68" s="36"/>
      <c r="I68" s="36"/>
      <c r="J68" s="36"/>
      <c r="K68" s="36"/>
      <c r="L68" s="36"/>
      <c r="M68" s="36"/>
    </row>
    <row r="69" spans="1:7" ht="12.75">
      <c r="A69" s="247"/>
      <c r="B69" s="247"/>
      <c r="C69" s="247"/>
      <c r="D69" s="247"/>
      <c r="E69" s="247"/>
      <c r="F69" s="247"/>
      <c r="G69" s="5"/>
    </row>
    <row r="70" spans="1:7" ht="12.75">
      <c r="A70" s="87" t="s">
        <v>147</v>
      </c>
      <c r="B70" s="86"/>
      <c r="C70" s="86"/>
      <c r="D70" s="86"/>
      <c r="E70" s="86"/>
      <c r="F70" s="86"/>
      <c r="G70" s="5"/>
    </row>
    <row r="71" spans="1:7" ht="12.75">
      <c r="A71" s="247"/>
      <c r="B71" s="247"/>
      <c r="C71" s="247"/>
      <c r="D71" s="247"/>
      <c r="E71" s="247"/>
      <c r="F71" s="247"/>
      <c r="G71" s="5"/>
    </row>
    <row r="72" spans="1:7" ht="12.75">
      <c r="A72" s="247"/>
      <c r="B72" s="247"/>
      <c r="C72" s="247"/>
      <c r="D72" s="247"/>
      <c r="E72" s="247"/>
      <c r="F72" s="247"/>
      <c r="G72" s="5"/>
    </row>
    <row r="73" spans="1:7" ht="12.75">
      <c r="A73" s="247"/>
      <c r="B73" s="247"/>
      <c r="C73" s="247"/>
      <c r="D73" s="247"/>
      <c r="E73" s="247"/>
      <c r="F73" s="247"/>
      <c r="G73" s="5"/>
    </row>
    <row r="74" spans="1:7" ht="12.75">
      <c r="A74" s="247"/>
      <c r="B74" s="247"/>
      <c r="C74" s="247"/>
      <c r="D74" s="247"/>
      <c r="E74" s="247"/>
      <c r="F74" s="247"/>
      <c r="G74" s="5"/>
    </row>
    <row r="75" spans="1:7" ht="12.75">
      <c r="A75" s="247"/>
      <c r="B75" s="247"/>
      <c r="C75" s="247"/>
      <c r="D75" s="247"/>
      <c r="E75" s="247"/>
      <c r="F75" s="247"/>
      <c r="G75" s="5"/>
    </row>
    <row r="76" spans="1:7" ht="12.75">
      <c r="A76" s="247"/>
      <c r="B76" s="247"/>
      <c r="C76" s="247"/>
      <c r="D76" s="247"/>
      <c r="E76" s="247"/>
      <c r="F76" s="247"/>
      <c r="G76" s="5"/>
    </row>
    <row r="77" spans="1:7" ht="12.75">
      <c r="A77" s="247"/>
      <c r="B77" s="247"/>
      <c r="C77" s="247"/>
      <c r="D77" s="247"/>
      <c r="E77" s="247"/>
      <c r="F77" s="247"/>
      <c r="G77" s="5"/>
    </row>
    <row r="78" spans="1:7" ht="12.75">
      <c r="A78" s="247"/>
      <c r="B78" s="247"/>
      <c r="C78" s="247"/>
      <c r="D78" s="247"/>
      <c r="E78" s="247"/>
      <c r="F78" s="247"/>
      <c r="G78" s="5"/>
    </row>
    <row r="79" spans="1:7" ht="12.75">
      <c r="A79" s="247"/>
      <c r="B79" s="247"/>
      <c r="C79" s="247"/>
      <c r="D79" s="247"/>
      <c r="E79" s="247"/>
      <c r="F79" s="247"/>
      <c r="G79" s="5"/>
    </row>
    <row r="80" spans="1:7" ht="12.75">
      <c r="A80" s="247"/>
      <c r="B80" s="247"/>
      <c r="C80" s="247"/>
      <c r="D80" s="247"/>
      <c r="E80" s="247"/>
      <c r="F80" s="247"/>
      <c r="G80" s="5"/>
    </row>
    <row r="81" spans="1:7" ht="12.75">
      <c r="A81" s="86"/>
      <c r="B81" s="86"/>
      <c r="C81" s="86"/>
      <c r="D81" s="86"/>
      <c r="E81" s="86"/>
      <c r="F81" s="86"/>
      <c r="G81" s="5"/>
    </row>
  </sheetData>
  <sheetProtection password="C690" sheet="1" objects="1" scenarios="1" selectLockedCells="1"/>
  <mergeCells count="11">
    <mergeCell ref="A7:E7"/>
    <mergeCell ref="D3:E3"/>
    <mergeCell ref="D2:E2"/>
    <mergeCell ref="D1:E1"/>
    <mergeCell ref="A71:F80"/>
    <mergeCell ref="A35:C35"/>
    <mergeCell ref="A6:E6"/>
    <mergeCell ref="A38:F47"/>
    <mergeCell ref="A60:F69"/>
    <mergeCell ref="A34:C34"/>
    <mergeCell ref="A49:F58"/>
  </mergeCells>
  <printOptions/>
  <pageMargins left="0.75" right="0.75" top="1" bottom="1" header="0.5" footer="0.5"/>
  <pageSetup horizontalDpi="600" verticalDpi="600" orientation="portrait" r:id="rId3"/>
  <rowBreaks count="1" manualBreakCount="1">
    <brk id="47" max="6" man="1"/>
  </rowBreaks>
  <legacyDrawing r:id="rId2"/>
</worksheet>
</file>

<file path=xl/worksheets/sheet6.xml><?xml version="1.0" encoding="utf-8"?>
<worksheet xmlns="http://schemas.openxmlformats.org/spreadsheetml/2006/main" xmlns:r="http://schemas.openxmlformats.org/officeDocument/2006/relationships">
  <dimension ref="A1:D12"/>
  <sheetViews>
    <sheetView showGridLines="0" workbookViewId="0" topLeftCell="A1">
      <selection activeCell="A1" sqref="A1:B1"/>
    </sheetView>
  </sheetViews>
  <sheetFormatPr defaultColWidth="9.140625" defaultRowHeight="12.75"/>
  <cols>
    <col min="1" max="22" width="12.7109375" style="0" customWidth="1"/>
  </cols>
  <sheetData>
    <row r="1" spans="1:2" ht="12.75">
      <c r="A1" s="234" t="s">
        <v>37</v>
      </c>
      <c r="B1" s="234"/>
    </row>
    <row r="3" spans="1:4" ht="12.75">
      <c r="A3" s="227" t="s">
        <v>145</v>
      </c>
      <c r="B3" s="227"/>
      <c r="C3" s="227"/>
      <c r="D3" s="227"/>
    </row>
    <row r="4" spans="1:4" ht="12.75">
      <c r="A4" s="227" t="s">
        <v>100</v>
      </c>
      <c r="B4" s="227"/>
      <c r="C4" s="227"/>
      <c r="D4" s="227"/>
    </row>
    <row r="5" spans="1:4" ht="12.75">
      <c r="A5" s="5"/>
      <c r="B5" s="5"/>
      <c r="C5" s="5"/>
      <c r="D5" s="5"/>
    </row>
    <row r="6" spans="1:4" ht="12.75">
      <c r="A6" s="5" t="s">
        <v>53</v>
      </c>
      <c r="B6" s="5"/>
      <c r="C6" s="32">
        <v>106000</v>
      </c>
      <c r="D6" s="5"/>
    </row>
    <row r="7" spans="1:4" ht="12.75">
      <c r="A7" s="5" t="s">
        <v>101</v>
      </c>
      <c r="B7" s="5"/>
      <c r="C7" s="33">
        <v>13</v>
      </c>
      <c r="D7" s="5"/>
    </row>
    <row r="8" spans="1:4" ht="12.75">
      <c r="A8" s="5" t="s">
        <v>102</v>
      </c>
      <c r="B8" s="5"/>
      <c r="C8" s="32">
        <v>2000</v>
      </c>
      <c r="D8" s="5"/>
    </row>
    <row r="9" spans="1:4" ht="12.75">
      <c r="A9" s="5" t="s">
        <v>103</v>
      </c>
      <c r="B9" s="5"/>
      <c r="C9" s="33">
        <v>200000</v>
      </c>
      <c r="D9" s="5" t="s">
        <v>104</v>
      </c>
    </row>
    <row r="10" spans="1:4" ht="12.75">
      <c r="A10" s="5" t="s">
        <v>105</v>
      </c>
      <c r="B10" s="5"/>
      <c r="C10" s="33">
        <v>20000</v>
      </c>
      <c r="D10" s="5" t="s">
        <v>104</v>
      </c>
    </row>
    <row r="11" spans="1:4" ht="12.75">
      <c r="A11" s="5" t="s">
        <v>106</v>
      </c>
      <c r="B11" s="5"/>
      <c r="C11" s="33">
        <v>16000</v>
      </c>
      <c r="D11" s="5" t="s">
        <v>104</v>
      </c>
    </row>
    <row r="12" spans="1:4" ht="12.75">
      <c r="A12" s="5"/>
      <c r="B12" s="5"/>
      <c r="C12" s="5"/>
      <c r="D12" s="5"/>
    </row>
  </sheetData>
  <mergeCells count="3">
    <mergeCell ref="A4:D4"/>
    <mergeCell ref="A3:D3"/>
    <mergeCell ref="A1:B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53"/>
  <sheetViews>
    <sheetView showGridLines="0" workbookViewId="0" topLeftCell="A1">
      <selection activeCell="B1" sqref="B1:C1"/>
    </sheetView>
  </sheetViews>
  <sheetFormatPr defaultColWidth="9.140625" defaultRowHeight="12.75"/>
  <cols>
    <col min="1" max="1" width="35.421875" style="0" customWidth="1"/>
    <col min="2" max="3" width="10.28125" style="0" bestFit="1" customWidth="1"/>
    <col min="4" max="4" width="8.57421875" style="0" customWidth="1"/>
    <col min="13" max="13" width="0" style="0" hidden="1" customWidth="1"/>
  </cols>
  <sheetData>
    <row r="1" spans="1:13" ht="12.75">
      <c r="A1" s="1" t="s">
        <v>0</v>
      </c>
      <c r="B1" s="232"/>
      <c r="C1" s="232"/>
      <c r="M1" s="27" t="s">
        <v>54</v>
      </c>
    </row>
    <row r="2" spans="1:13" ht="12.75">
      <c r="A2" s="1" t="s">
        <v>1</v>
      </c>
      <c r="B2" s="232"/>
      <c r="C2" s="232"/>
      <c r="M2" s="17" t="s">
        <v>79</v>
      </c>
    </row>
    <row r="3" spans="1:13" ht="12.75">
      <c r="A3" s="2"/>
      <c r="B3" s="231" t="s">
        <v>95</v>
      </c>
      <c r="C3" s="231"/>
      <c r="M3" s="27" t="s">
        <v>33</v>
      </c>
    </row>
    <row r="4" ht="12.75">
      <c r="M4" s="27" t="s">
        <v>84</v>
      </c>
    </row>
    <row r="5" spans="1:13" ht="12.75">
      <c r="A5" s="19" t="s">
        <v>89</v>
      </c>
      <c r="B5" s="5"/>
      <c r="C5" s="5"/>
      <c r="D5" s="5"/>
      <c r="M5" s="27"/>
    </row>
    <row r="6" spans="1:13" ht="12.75">
      <c r="A6" s="227" t="s">
        <v>55</v>
      </c>
      <c r="B6" s="227"/>
      <c r="C6" s="227"/>
      <c r="D6" s="5"/>
      <c r="M6" s="27" t="s">
        <v>85</v>
      </c>
    </row>
    <row r="7" spans="1:13" ht="12.75">
      <c r="A7" s="227" t="s">
        <v>29</v>
      </c>
      <c r="B7" s="227"/>
      <c r="C7" s="227"/>
      <c r="D7" s="5"/>
      <c r="M7" s="17" t="s">
        <v>83</v>
      </c>
    </row>
    <row r="8" spans="1:13" ht="12.75">
      <c r="A8" s="16"/>
      <c r="B8" s="16"/>
      <c r="C8" s="16"/>
      <c r="D8" s="5"/>
      <c r="M8" s="26" t="s">
        <v>81</v>
      </c>
    </row>
    <row r="9" spans="1:13" ht="12.75">
      <c r="A9" s="51" t="s">
        <v>30</v>
      </c>
      <c r="B9" s="35" t="s">
        <v>31</v>
      </c>
      <c r="C9" s="35" t="s">
        <v>32</v>
      </c>
      <c r="D9" s="5"/>
      <c r="M9" s="27" t="s">
        <v>82</v>
      </c>
    </row>
    <row r="10" spans="1:13" ht="12.75">
      <c r="A10" s="23" t="s">
        <v>148</v>
      </c>
      <c r="B10" s="25"/>
      <c r="C10" s="25"/>
      <c r="D10" s="5"/>
      <c r="M10" s="27" t="s">
        <v>80</v>
      </c>
    </row>
    <row r="11" spans="1:4" ht="12.75">
      <c r="A11" s="23" t="s">
        <v>149</v>
      </c>
      <c r="B11" s="24"/>
      <c r="C11" s="24"/>
      <c r="D11" s="5"/>
    </row>
    <row r="12" spans="1:4" ht="12.75">
      <c r="A12" s="37"/>
      <c r="B12" s="42"/>
      <c r="C12" s="43"/>
      <c r="D12" s="5"/>
    </row>
    <row r="13" spans="1:4" ht="12.75">
      <c r="A13" s="44"/>
      <c r="B13" s="40"/>
      <c r="C13" s="38"/>
      <c r="D13" s="5"/>
    </row>
    <row r="14" spans="1:4" ht="12.75">
      <c r="A14" s="23" t="s">
        <v>99</v>
      </c>
      <c r="B14" s="28"/>
      <c r="C14" s="28"/>
      <c r="D14" s="5"/>
    </row>
    <row r="15" spans="1:4" ht="12.75">
      <c r="A15" s="37"/>
      <c r="B15" s="42"/>
      <c r="C15" s="43"/>
      <c r="D15" s="5"/>
    </row>
    <row r="16" spans="1:4" ht="12.75">
      <c r="A16" s="44"/>
      <c r="B16" s="40"/>
      <c r="C16" s="38"/>
      <c r="D16" s="5"/>
    </row>
    <row r="17" spans="1:4" ht="12.75">
      <c r="A17" s="44"/>
      <c r="B17" s="40"/>
      <c r="C17" s="38"/>
      <c r="D17" s="5"/>
    </row>
    <row r="18" spans="1:4" ht="12.75">
      <c r="A18" s="44"/>
      <c r="B18" s="40"/>
      <c r="C18" s="38"/>
      <c r="D18" s="18">
        <f>IF(C18="","",IF(C18=21000,"Correct!","Try again!"))</f>
      </c>
    </row>
    <row r="19" spans="1:4" ht="12.75">
      <c r="A19" s="13"/>
      <c r="B19" s="29"/>
      <c r="C19" s="29"/>
      <c r="D19" s="5"/>
    </row>
    <row r="20" spans="1:4" ht="12.75">
      <c r="A20" s="23" t="s">
        <v>150</v>
      </c>
      <c r="B20" s="28"/>
      <c r="C20" s="28"/>
      <c r="D20" s="5"/>
    </row>
    <row r="21" spans="1:4" ht="12.75">
      <c r="A21" s="23" t="s">
        <v>149</v>
      </c>
      <c r="B21" s="28"/>
      <c r="C21" s="28"/>
      <c r="D21" s="5"/>
    </row>
    <row r="22" spans="1:4" ht="12.75">
      <c r="A22" s="37"/>
      <c r="B22" s="42"/>
      <c r="C22" s="43"/>
      <c r="D22" s="18">
        <f>IF(B22="","",IF(B22=3700,"Correct!","Try again!"))</f>
      </c>
    </row>
    <row r="23" spans="1:4" ht="12.75">
      <c r="A23" s="44"/>
      <c r="B23" s="40"/>
      <c r="C23" s="38"/>
      <c r="D23" s="5"/>
    </row>
    <row r="24" spans="1:4" ht="12.75">
      <c r="A24" s="23" t="s">
        <v>99</v>
      </c>
      <c r="B24" s="28"/>
      <c r="C24" s="28"/>
      <c r="D24" s="5"/>
    </row>
    <row r="25" spans="1:4" ht="12.75">
      <c r="A25" s="45"/>
      <c r="B25" s="46"/>
      <c r="C25" s="47"/>
      <c r="D25" s="5"/>
    </row>
    <row r="26" spans="1:4" ht="12.75">
      <c r="A26" s="37"/>
      <c r="B26" s="40"/>
      <c r="C26" s="43"/>
      <c r="D26" s="5"/>
    </row>
    <row r="27" spans="1:4" ht="12.75">
      <c r="A27" s="44"/>
      <c r="B27" s="42"/>
      <c r="C27" s="38"/>
      <c r="D27" s="5"/>
    </row>
    <row r="28" spans="1:4" ht="12.75">
      <c r="A28" s="44"/>
      <c r="B28" s="48"/>
      <c r="C28" s="40"/>
      <c r="D28" s="18"/>
    </row>
    <row r="29" spans="1:4" ht="12.75">
      <c r="A29" s="44"/>
      <c r="B29" s="40"/>
      <c r="C29" s="38"/>
      <c r="D29" s="18">
        <f>IF(C29="","",IF(C29=41000,"Correct!","Try again!"))</f>
      </c>
    </row>
    <row r="30" spans="1:4" ht="12.75">
      <c r="A30" s="13"/>
      <c r="B30" s="29"/>
      <c r="C30" s="29"/>
      <c r="D30" s="5"/>
    </row>
    <row r="31" spans="1:4" ht="12.75">
      <c r="A31" s="23" t="s">
        <v>151</v>
      </c>
      <c r="B31" s="28"/>
      <c r="C31" s="28"/>
      <c r="D31" s="5"/>
    </row>
    <row r="32" spans="1:4" ht="12.75">
      <c r="A32" s="23" t="s">
        <v>149</v>
      </c>
      <c r="B32" s="28"/>
      <c r="C32" s="28"/>
      <c r="D32" s="5"/>
    </row>
    <row r="33" spans="1:4" ht="12.75">
      <c r="A33" s="37"/>
      <c r="B33" s="42"/>
      <c r="C33" s="43"/>
      <c r="D33" s="5"/>
    </row>
    <row r="34" spans="1:4" ht="12.75">
      <c r="A34" s="44"/>
      <c r="B34" s="40"/>
      <c r="C34" s="38"/>
      <c r="D34" s="5"/>
    </row>
    <row r="35" spans="1:4" ht="12.75">
      <c r="A35" s="23" t="s">
        <v>99</v>
      </c>
      <c r="B35" s="28"/>
      <c r="C35" s="28"/>
      <c r="D35" s="5"/>
    </row>
    <row r="36" spans="1:4" ht="12.75">
      <c r="A36" s="37"/>
      <c r="B36" s="42"/>
      <c r="C36" s="43"/>
      <c r="D36" s="5"/>
    </row>
    <row r="37" spans="1:4" ht="12.75">
      <c r="A37" s="44"/>
      <c r="B37" s="40"/>
      <c r="C37" s="38"/>
      <c r="D37" s="18"/>
    </row>
    <row r="38" spans="1:4" ht="12.75">
      <c r="A38" s="44"/>
      <c r="B38" s="40"/>
      <c r="C38" s="38"/>
      <c r="D38" s="18">
        <f>IF(C38="","",IF(C38=75000,"Correct!","Try again!"))</f>
      </c>
    </row>
    <row r="39" spans="1:4" ht="12.75">
      <c r="A39" s="16"/>
      <c r="B39" s="16"/>
      <c r="C39" s="16"/>
      <c r="D39" s="5"/>
    </row>
    <row r="40" spans="1:4" s="15" customFormat="1" ht="12.75">
      <c r="A40" s="19" t="s">
        <v>91</v>
      </c>
      <c r="B40" s="16"/>
      <c r="C40" s="16"/>
      <c r="D40" s="16"/>
    </row>
    <row r="41" spans="1:4" ht="12.75">
      <c r="A41" s="31" t="s">
        <v>98</v>
      </c>
      <c r="B41" s="5"/>
      <c r="C41" s="5"/>
      <c r="D41" s="5"/>
    </row>
    <row r="42" spans="1:4" ht="12.75">
      <c r="A42" s="19" t="s">
        <v>88</v>
      </c>
      <c r="B42" s="5"/>
      <c r="C42" s="5"/>
      <c r="D42" s="5"/>
    </row>
    <row r="43" spans="1:4" ht="12.75">
      <c r="A43" s="5"/>
      <c r="B43" s="5"/>
      <c r="C43" s="5"/>
      <c r="D43" s="5"/>
    </row>
    <row r="44" spans="1:4" ht="12.75">
      <c r="A44" s="30" t="s">
        <v>86</v>
      </c>
      <c r="B44" s="5"/>
      <c r="C44" s="5"/>
      <c r="D44" s="5"/>
    </row>
    <row r="45" spans="1:5" ht="12.75">
      <c r="A45" s="250"/>
      <c r="B45" s="250"/>
      <c r="C45" s="250"/>
      <c r="D45" s="16"/>
      <c r="E45" s="15"/>
    </row>
    <row r="46" spans="1:4" ht="12.75">
      <c r="A46" s="250"/>
      <c r="B46" s="250"/>
      <c r="C46" s="250"/>
      <c r="D46" s="5"/>
    </row>
    <row r="47" spans="1:4" ht="12.75">
      <c r="A47" s="30" t="s">
        <v>87</v>
      </c>
      <c r="B47" s="5"/>
      <c r="C47" s="5"/>
      <c r="D47" s="5"/>
    </row>
    <row r="48" spans="1:4" ht="12.75">
      <c r="A48" s="250"/>
      <c r="B48" s="250"/>
      <c r="C48" s="250"/>
      <c r="D48" s="5"/>
    </row>
    <row r="49" spans="1:4" ht="12.75">
      <c r="A49" s="250"/>
      <c r="B49" s="250"/>
      <c r="C49" s="250"/>
      <c r="D49" s="5"/>
    </row>
    <row r="50" spans="1:4" ht="12.75">
      <c r="A50" s="30" t="s">
        <v>123</v>
      </c>
      <c r="B50" s="5"/>
      <c r="C50" s="5"/>
      <c r="D50" s="5"/>
    </row>
    <row r="51" spans="1:4" ht="12.75">
      <c r="A51" s="250"/>
      <c r="B51" s="250"/>
      <c r="C51" s="250"/>
      <c r="D51" s="5"/>
    </row>
    <row r="52" spans="1:4" ht="12.75">
      <c r="A52" s="250"/>
      <c r="B52" s="250"/>
      <c r="C52" s="250"/>
      <c r="D52" s="5"/>
    </row>
    <row r="53" spans="1:4" ht="12.75">
      <c r="A53" s="5"/>
      <c r="B53" s="5"/>
      <c r="C53" s="5"/>
      <c r="D53" s="5"/>
    </row>
  </sheetData>
  <sheetProtection password="C690" sheet="1" objects="1" scenarios="1" selectLockedCells="1"/>
  <mergeCells count="8">
    <mergeCell ref="A6:C6"/>
    <mergeCell ref="B3:C3"/>
    <mergeCell ref="B2:C2"/>
    <mergeCell ref="B1:C1"/>
    <mergeCell ref="A51:C52"/>
    <mergeCell ref="A48:C49"/>
    <mergeCell ref="A45:C46"/>
    <mergeCell ref="A7:C7"/>
  </mergeCells>
  <dataValidations count="1">
    <dataValidation type="list" allowBlank="1" showInputMessage="1" showErrorMessage="1" sqref="A12:A13 A15:A18 A22:A23 A25:A29 A33:A34 A36:A38">
      <formula1>List_1</formula1>
    </dataValidation>
  </dataValidations>
  <printOptions horizontalCentered="1"/>
  <pageMargins left="0.75" right="0.75" top="0.91" bottom="0.76" header="0.5" footer="0.5"/>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dimension ref="A1:H33"/>
  <sheetViews>
    <sheetView showGridLines="0" workbookViewId="0" topLeftCell="A1">
      <selection activeCell="A1" sqref="A1:B1"/>
    </sheetView>
  </sheetViews>
  <sheetFormatPr defaultColWidth="9.140625" defaultRowHeight="12.75"/>
  <cols>
    <col min="1" max="7" width="12.7109375" style="0" customWidth="1"/>
    <col min="8" max="8" width="2.7109375" style="0" customWidth="1"/>
    <col min="9" max="21" width="12.7109375" style="0" customWidth="1"/>
  </cols>
  <sheetData>
    <row r="1" spans="1:2" ht="12.75">
      <c r="A1" s="234" t="s">
        <v>96</v>
      </c>
      <c r="B1" s="234"/>
    </row>
    <row r="3" spans="1:8" ht="12.75">
      <c r="A3" s="227" t="s">
        <v>55</v>
      </c>
      <c r="B3" s="227"/>
      <c r="C3" s="227"/>
      <c r="D3" s="227"/>
      <c r="E3" s="227"/>
      <c r="F3" s="227"/>
      <c r="G3" s="227"/>
      <c r="H3" s="5"/>
    </row>
    <row r="4" spans="1:8" ht="12.75">
      <c r="A4" s="3"/>
      <c r="B4" s="3"/>
      <c r="C4" s="4"/>
      <c r="D4" s="4"/>
      <c r="E4" s="4"/>
      <c r="F4" s="4"/>
      <c r="G4" s="5"/>
      <c r="H4" s="5"/>
    </row>
    <row r="5" spans="1:8" ht="12.75">
      <c r="A5" s="49"/>
      <c r="B5" s="49"/>
      <c r="C5" s="49"/>
      <c r="D5" s="49"/>
      <c r="E5" s="49"/>
      <c r="F5" s="3" t="s">
        <v>59</v>
      </c>
      <c r="G5" s="4"/>
      <c r="H5" s="5"/>
    </row>
    <row r="6" spans="1:8" ht="12.75">
      <c r="A6" s="49"/>
      <c r="B6" s="49"/>
      <c r="C6" s="49" t="s">
        <v>57</v>
      </c>
      <c r="D6" s="49" t="s">
        <v>17</v>
      </c>
      <c r="E6" s="49" t="s">
        <v>64</v>
      </c>
      <c r="F6" s="3" t="s">
        <v>13</v>
      </c>
      <c r="G6" s="4"/>
      <c r="H6" s="5"/>
    </row>
    <row r="7" spans="1:8" ht="12.75">
      <c r="A7" s="35" t="s">
        <v>56</v>
      </c>
      <c r="B7" s="35"/>
      <c r="C7" s="35" t="s">
        <v>53</v>
      </c>
      <c r="D7" s="35" t="s">
        <v>58</v>
      </c>
      <c r="E7" s="35" t="s">
        <v>61</v>
      </c>
      <c r="F7" s="50" t="s">
        <v>60</v>
      </c>
      <c r="G7" s="9"/>
      <c r="H7" s="5"/>
    </row>
    <row r="8" spans="1:8" ht="12.75">
      <c r="A8" s="20" t="s">
        <v>4</v>
      </c>
      <c r="B8" s="20"/>
      <c r="C8" s="120">
        <v>21000</v>
      </c>
      <c r="D8" s="120">
        <v>3000</v>
      </c>
      <c r="E8" s="120">
        <v>8</v>
      </c>
      <c r="F8" s="120">
        <v>13500</v>
      </c>
      <c r="G8" s="5" t="s">
        <v>62</v>
      </c>
      <c r="H8" s="5"/>
    </row>
    <row r="9" spans="1:8" ht="12.75">
      <c r="A9" s="20" t="s">
        <v>5</v>
      </c>
      <c r="B9" s="20"/>
      <c r="C9" s="120">
        <v>41000</v>
      </c>
      <c r="D9" s="120">
        <v>4000</v>
      </c>
      <c r="E9" s="120">
        <v>10</v>
      </c>
      <c r="F9" s="120">
        <v>29600</v>
      </c>
      <c r="G9" s="5" t="s">
        <v>63</v>
      </c>
      <c r="H9" s="5"/>
    </row>
    <row r="10" spans="1:8" ht="12.75">
      <c r="A10" s="20" t="s">
        <v>6</v>
      </c>
      <c r="B10" s="20"/>
      <c r="C10" s="120">
        <v>75000</v>
      </c>
      <c r="D10" s="120">
        <v>5000</v>
      </c>
      <c r="E10" s="120">
        <v>15</v>
      </c>
      <c r="F10" s="120">
        <v>56000</v>
      </c>
      <c r="G10" s="5" t="s">
        <v>122</v>
      </c>
      <c r="H10" s="5"/>
    </row>
    <row r="11" spans="1:8" ht="12.75">
      <c r="A11" s="16"/>
      <c r="B11" s="16"/>
      <c r="C11" s="16"/>
      <c r="D11" s="16"/>
      <c r="E11" s="16"/>
      <c r="F11" s="16"/>
      <c r="G11" s="5"/>
      <c r="H11" s="5"/>
    </row>
    <row r="12" spans="1:8" ht="12.75">
      <c r="A12" s="16"/>
      <c r="B12" s="16"/>
      <c r="C12" s="16"/>
      <c r="D12" s="16"/>
      <c r="E12" s="16"/>
      <c r="F12" s="16"/>
      <c r="G12" s="5"/>
      <c r="H12" s="5"/>
    </row>
    <row r="13" spans="1:8" ht="12.75">
      <c r="A13" s="16" t="s">
        <v>76</v>
      </c>
      <c r="B13" s="16"/>
      <c r="C13" s="16"/>
      <c r="D13" s="16"/>
      <c r="E13" s="16"/>
      <c r="F13" s="16"/>
      <c r="G13" s="5"/>
      <c r="H13" s="5"/>
    </row>
    <row r="14" spans="1:8" ht="12.75">
      <c r="A14" s="16" t="s">
        <v>65</v>
      </c>
      <c r="B14" s="16"/>
      <c r="C14" s="251">
        <v>40909</v>
      </c>
      <c r="D14" s="252"/>
      <c r="E14" s="16"/>
      <c r="F14" s="16"/>
      <c r="G14" s="5"/>
      <c r="H14" s="5"/>
    </row>
    <row r="15" spans="1:8" ht="12.75">
      <c r="A15" s="16" t="s">
        <v>66</v>
      </c>
      <c r="B15" s="16"/>
      <c r="C15" s="121">
        <v>7200</v>
      </c>
      <c r="D15" s="10"/>
      <c r="E15" s="16"/>
      <c r="F15" s="16"/>
      <c r="G15" s="5"/>
      <c r="H15" s="5"/>
    </row>
    <row r="16" spans="1:8" ht="12.75">
      <c r="A16" s="16" t="s">
        <v>67</v>
      </c>
      <c r="B16" s="16"/>
      <c r="C16" s="16"/>
      <c r="D16" s="16"/>
      <c r="E16" s="16"/>
      <c r="F16" s="16"/>
      <c r="G16" s="5"/>
      <c r="H16" s="5"/>
    </row>
    <row r="17" spans="1:8" ht="12.75">
      <c r="A17" s="16" t="s">
        <v>65</v>
      </c>
      <c r="B17" s="16"/>
      <c r="C17" s="251">
        <v>41274</v>
      </c>
      <c r="D17" s="252"/>
      <c r="E17" s="16"/>
      <c r="F17" s="16"/>
      <c r="G17" s="5"/>
      <c r="H17" s="5"/>
    </row>
    <row r="18" spans="1:8" ht="12.75">
      <c r="A18" s="16" t="s">
        <v>68</v>
      </c>
      <c r="B18" s="16"/>
      <c r="C18" s="122">
        <v>8500</v>
      </c>
      <c r="D18" s="16"/>
      <c r="E18" s="16"/>
      <c r="F18" s="16"/>
      <c r="G18" s="5"/>
      <c r="H18" s="5"/>
    </row>
    <row r="19" spans="1:8" ht="12.75">
      <c r="A19" s="16" t="s">
        <v>66</v>
      </c>
      <c r="B19" s="16"/>
      <c r="C19" s="120">
        <v>2500</v>
      </c>
      <c r="D19" s="16"/>
      <c r="E19" s="16"/>
      <c r="F19" s="16"/>
      <c r="G19" s="5"/>
      <c r="H19" s="5"/>
    </row>
    <row r="20" spans="1:8" ht="12.75">
      <c r="A20" s="16" t="s">
        <v>69</v>
      </c>
      <c r="B20" s="16"/>
      <c r="C20" s="120">
        <v>6000</v>
      </c>
      <c r="D20" s="16"/>
      <c r="E20" s="16"/>
      <c r="F20" s="16"/>
      <c r="G20" s="5"/>
      <c r="H20" s="5"/>
    </row>
    <row r="21" spans="1:8" ht="12.75">
      <c r="A21" s="16" t="s">
        <v>70</v>
      </c>
      <c r="B21" s="16"/>
      <c r="C21" s="5"/>
      <c r="D21" s="16"/>
      <c r="E21" s="16"/>
      <c r="F21" s="16"/>
      <c r="G21" s="5"/>
      <c r="H21" s="5"/>
    </row>
    <row r="22" spans="1:8" ht="12.75">
      <c r="A22" s="16" t="s">
        <v>71</v>
      </c>
      <c r="B22" s="16"/>
      <c r="C22" s="21">
        <v>0.12</v>
      </c>
      <c r="D22" s="16"/>
      <c r="E22" s="16"/>
      <c r="F22" s="16"/>
      <c r="G22" s="5"/>
      <c r="H22" s="5"/>
    </row>
    <row r="23" spans="1:8" ht="12.75">
      <c r="A23" s="16" t="s">
        <v>72</v>
      </c>
      <c r="B23" s="16"/>
      <c r="C23" s="123">
        <v>12</v>
      </c>
      <c r="D23" s="16" t="s">
        <v>77</v>
      </c>
      <c r="E23" s="16"/>
      <c r="F23" s="16"/>
      <c r="G23" s="5"/>
      <c r="H23" s="5"/>
    </row>
    <row r="24" spans="1:8" ht="12.75">
      <c r="A24" s="16" t="s">
        <v>73</v>
      </c>
      <c r="B24" s="16"/>
      <c r="C24" s="16"/>
      <c r="D24" s="16"/>
      <c r="E24" s="16"/>
      <c r="F24" s="16"/>
      <c r="G24" s="5"/>
      <c r="H24" s="5"/>
    </row>
    <row r="25" spans="1:8" ht="12.75">
      <c r="A25" s="16" t="s">
        <v>75</v>
      </c>
      <c r="B25" s="16"/>
      <c r="C25" s="251">
        <v>40909</v>
      </c>
      <c r="D25" s="252"/>
      <c r="E25" s="16"/>
      <c r="F25" s="16"/>
      <c r="G25" s="5"/>
      <c r="H25" s="5"/>
    </row>
    <row r="26" spans="1:8" ht="12.75">
      <c r="A26" s="16" t="s">
        <v>74</v>
      </c>
      <c r="B26" s="16"/>
      <c r="C26" s="22" t="s">
        <v>78</v>
      </c>
      <c r="D26" s="16"/>
      <c r="E26" s="16"/>
      <c r="F26" s="16"/>
      <c r="G26" s="5"/>
      <c r="H26" s="5"/>
    </row>
    <row r="27" spans="1:8" ht="12.75">
      <c r="A27" s="16"/>
      <c r="B27" s="16"/>
      <c r="C27" s="16"/>
      <c r="D27" s="16"/>
      <c r="E27" s="16"/>
      <c r="F27" s="16"/>
      <c r="G27" s="5"/>
      <c r="H27" s="5"/>
    </row>
    <row r="28" spans="1:6" ht="12.75">
      <c r="A28" s="15"/>
      <c r="B28" s="15"/>
      <c r="C28" s="15"/>
      <c r="D28" s="15"/>
      <c r="E28" s="15"/>
      <c r="F28" s="15"/>
    </row>
    <row r="29" spans="1:6" ht="12.75">
      <c r="A29" s="15"/>
      <c r="B29" s="15"/>
      <c r="C29" s="15"/>
      <c r="D29" s="15"/>
      <c r="E29" s="15"/>
      <c r="F29" s="15"/>
    </row>
    <row r="30" spans="1:6" ht="12.75">
      <c r="A30" s="15"/>
      <c r="B30" s="15"/>
      <c r="C30" s="15"/>
      <c r="D30" s="15"/>
      <c r="E30" s="15"/>
      <c r="F30" s="15"/>
    </row>
    <row r="31" spans="1:6" ht="12.75">
      <c r="A31" s="15"/>
      <c r="B31" s="15"/>
      <c r="C31" s="15"/>
      <c r="D31" s="15"/>
      <c r="E31" s="15"/>
      <c r="F31" s="15"/>
    </row>
    <row r="32" spans="1:6" ht="12.75">
      <c r="A32" s="15"/>
      <c r="B32" s="15"/>
      <c r="C32" s="15"/>
      <c r="D32" s="15"/>
      <c r="E32" s="15"/>
      <c r="F32" s="15"/>
    </row>
    <row r="33" spans="1:6" ht="12.75">
      <c r="A33" s="15"/>
      <c r="B33" s="15"/>
      <c r="C33" s="15"/>
      <c r="D33" s="15"/>
      <c r="E33" s="15"/>
      <c r="F33" s="15"/>
    </row>
  </sheetData>
  <mergeCells count="5">
    <mergeCell ref="A1:B1"/>
    <mergeCell ref="C14:D14"/>
    <mergeCell ref="C17:D17"/>
    <mergeCell ref="C25:D25"/>
    <mergeCell ref="A3:G3"/>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29"/>
  <sheetViews>
    <sheetView showGridLines="0" workbookViewId="0" topLeftCell="A1">
      <selection activeCell="A20" sqref="A20"/>
    </sheetView>
  </sheetViews>
  <sheetFormatPr defaultColWidth="9.140625" defaultRowHeight="12.75"/>
  <cols>
    <col min="1" max="1" width="28.57421875" style="0" customWidth="1"/>
    <col min="2" max="2" width="96.140625" style="0" customWidth="1"/>
    <col min="5" max="5" width="2.7109375" style="0" customWidth="1"/>
  </cols>
  <sheetData>
    <row r="1" spans="1:5" ht="15.75">
      <c r="A1" s="254" t="s">
        <v>153</v>
      </c>
      <c r="B1" s="254"/>
      <c r="C1" s="254"/>
      <c r="D1" s="254"/>
      <c r="E1" s="254"/>
    </row>
    <row r="2" spans="1:5" ht="12.75">
      <c r="A2" s="125"/>
      <c r="B2" s="126"/>
      <c r="C2" s="16"/>
      <c r="D2" s="16"/>
      <c r="E2" s="16"/>
    </row>
    <row r="3" spans="1:14" ht="15">
      <c r="A3" s="127" t="s">
        <v>154</v>
      </c>
      <c r="B3" s="128"/>
      <c r="C3" s="128"/>
      <c r="D3" s="128"/>
      <c r="E3" s="16"/>
      <c r="F3" s="15"/>
      <c r="G3" s="15"/>
      <c r="H3" s="15"/>
      <c r="I3" s="15"/>
      <c r="J3" s="15"/>
      <c r="K3" s="15"/>
      <c r="L3" s="15"/>
      <c r="M3" s="15"/>
      <c r="N3" s="15"/>
    </row>
    <row r="4" spans="1:14" ht="12.75" customHeight="1">
      <c r="A4" s="129" t="s">
        <v>155</v>
      </c>
      <c r="B4" s="255" t="s">
        <v>156</v>
      </c>
      <c r="C4" s="128"/>
      <c r="D4" s="128"/>
      <c r="E4" s="16"/>
      <c r="F4" s="15"/>
      <c r="G4" s="15"/>
      <c r="H4" s="15"/>
      <c r="I4" s="15"/>
      <c r="J4" s="15"/>
      <c r="K4" s="15"/>
      <c r="L4" s="15"/>
      <c r="M4" s="15"/>
      <c r="N4" s="15"/>
    </row>
    <row r="5" spans="1:14" ht="12.75">
      <c r="A5" s="129"/>
      <c r="B5" s="255"/>
      <c r="C5" s="128"/>
      <c r="D5" s="128"/>
      <c r="E5" s="16"/>
      <c r="F5" s="15"/>
      <c r="G5" s="15"/>
      <c r="H5" s="15"/>
      <c r="I5" s="15"/>
      <c r="J5" s="15"/>
      <c r="K5" s="15"/>
      <c r="L5" s="15"/>
      <c r="M5" s="15"/>
      <c r="N5" s="15"/>
    </row>
    <row r="6" spans="1:14" ht="12.75">
      <c r="A6" s="129"/>
      <c r="B6" s="131"/>
      <c r="C6" s="128"/>
      <c r="D6" s="128"/>
      <c r="E6" s="16"/>
      <c r="F6" s="15"/>
      <c r="G6" s="15"/>
      <c r="H6" s="15"/>
      <c r="I6" s="15"/>
      <c r="J6" s="15"/>
      <c r="K6" s="15"/>
      <c r="L6" s="15"/>
      <c r="M6" s="15"/>
      <c r="N6" s="15"/>
    </row>
    <row r="7" spans="1:14" ht="12.75">
      <c r="A7" s="129" t="s">
        <v>157</v>
      </c>
      <c r="B7" s="255" t="s">
        <v>158</v>
      </c>
      <c r="C7" s="128"/>
      <c r="D7" s="128"/>
      <c r="E7" s="16"/>
      <c r="F7" s="15"/>
      <c r="G7" s="15"/>
      <c r="H7" s="15"/>
      <c r="I7" s="15"/>
      <c r="J7" s="15"/>
      <c r="K7" s="15"/>
      <c r="L7" s="15"/>
      <c r="M7" s="15"/>
      <c r="N7" s="15"/>
    </row>
    <row r="8" spans="1:14" ht="12.75">
      <c r="A8" s="129"/>
      <c r="B8" s="255"/>
      <c r="C8" s="128"/>
      <c r="D8" s="128"/>
      <c r="E8" s="16"/>
      <c r="F8" s="15"/>
      <c r="G8" s="15"/>
      <c r="H8" s="15"/>
      <c r="I8" s="15"/>
      <c r="J8" s="15"/>
      <c r="K8" s="15"/>
      <c r="L8" s="15"/>
      <c r="M8" s="15"/>
      <c r="N8" s="15"/>
    </row>
    <row r="9" spans="1:14" ht="12.75">
      <c r="A9" s="129"/>
      <c r="B9" s="130"/>
      <c r="C9" s="128"/>
      <c r="D9" s="128"/>
      <c r="E9" s="16"/>
      <c r="F9" s="15"/>
      <c r="G9" s="15"/>
      <c r="H9" s="15"/>
      <c r="I9" s="15"/>
      <c r="J9" s="15"/>
      <c r="K9" s="15"/>
      <c r="L9" s="15"/>
      <c r="M9" s="15"/>
      <c r="N9" s="15"/>
    </row>
    <row r="10" spans="1:14" ht="12.75" customHeight="1">
      <c r="A10" s="129" t="s">
        <v>159</v>
      </c>
      <c r="B10" s="255" t="s">
        <v>160</v>
      </c>
      <c r="C10" s="128"/>
      <c r="D10" s="128"/>
      <c r="E10" s="16"/>
      <c r="F10" s="15"/>
      <c r="G10" s="15"/>
      <c r="H10" s="15"/>
      <c r="I10" s="15"/>
      <c r="J10" s="15"/>
      <c r="K10" s="15"/>
      <c r="L10" s="15"/>
      <c r="M10" s="15"/>
      <c r="N10" s="15"/>
    </row>
    <row r="11" spans="1:14" ht="12.75">
      <c r="A11" s="129"/>
      <c r="B11" s="255"/>
      <c r="C11" s="128"/>
      <c r="D11" s="128"/>
      <c r="E11" s="16"/>
      <c r="F11" s="15"/>
      <c r="G11" s="15"/>
      <c r="H11" s="15"/>
      <c r="I11" s="15"/>
      <c r="J11" s="15"/>
      <c r="K11" s="15"/>
      <c r="L11" s="15"/>
      <c r="M11" s="15"/>
      <c r="N11" s="15"/>
    </row>
    <row r="12" spans="1:14" ht="12.75">
      <c r="A12" s="129"/>
      <c r="B12" s="132"/>
      <c r="C12" s="128"/>
      <c r="D12" s="128"/>
      <c r="E12" s="16"/>
      <c r="F12" s="15"/>
      <c r="G12" s="15"/>
      <c r="H12" s="15"/>
      <c r="I12" s="15"/>
      <c r="J12" s="15"/>
      <c r="K12" s="15"/>
      <c r="L12" s="15"/>
      <c r="M12" s="15"/>
      <c r="N12" s="15"/>
    </row>
    <row r="13" spans="1:14" ht="12.75">
      <c r="A13" s="129" t="s">
        <v>161</v>
      </c>
      <c r="B13" s="255" t="s">
        <v>162</v>
      </c>
      <c r="C13" s="128"/>
      <c r="D13" s="128"/>
      <c r="E13" s="16"/>
      <c r="F13" s="15"/>
      <c r="G13" s="15"/>
      <c r="H13" s="15"/>
      <c r="I13" s="15"/>
      <c r="J13" s="15"/>
      <c r="K13" s="15"/>
      <c r="L13" s="15"/>
      <c r="M13" s="15"/>
      <c r="N13" s="15"/>
    </row>
    <row r="14" spans="1:14" ht="12.75">
      <c r="A14" s="128"/>
      <c r="B14" s="255"/>
      <c r="C14" s="128"/>
      <c r="D14" s="128"/>
      <c r="E14" s="16"/>
      <c r="F14" s="15"/>
      <c r="G14" s="15"/>
      <c r="H14" s="15"/>
      <c r="I14" s="15"/>
      <c r="J14" s="15"/>
      <c r="K14" s="15"/>
      <c r="L14" s="15"/>
      <c r="M14" s="15"/>
      <c r="N14" s="15"/>
    </row>
    <row r="15" spans="1:5" ht="12.75">
      <c r="A15" s="133"/>
      <c r="B15" s="132"/>
      <c r="C15" s="128"/>
      <c r="D15" s="128"/>
      <c r="E15" s="16"/>
    </row>
    <row r="16" spans="1:5" ht="12.75">
      <c r="A16" s="16"/>
      <c r="B16" s="16"/>
      <c r="C16" s="16"/>
      <c r="D16" s="16"/>
      <c r="E16" s="16"/>
    </row>
    <row r="17" spans="1:5" ht="12.75">
      <c r="A17" s="19" t="s">
        <v>163</v>
      </c>
      <c r="B17" s="16"/>
      <c r="C17" s="16"/>
      <c r="D17" s="16"/>
      <c r="E17" s="16"/>
    </row>
    <row r="18" spans="1:5" ht="12.75">
      <c r="A18" s="134" t="s">
        <v>164</v>
      </c>
      <c r="B18" s="144" t="s">
        <v>165</v>
      </c>
      <c r="C18" s="16"/>
      <c r="D18" s="16"/>
      <c r="E18" s="16"/>
    </row>
    <row r="19" spans="1:5" ht="12.75">
      <c r="A19" s="16" t="s">
        <v>166</v>
      </c>
      <c r="B19" s="16" t="s">
        <v>167</v>
      </c>
      <c r="C19" s="16"/>
      <c r="D19" s="16"/>
      <c r="E19" s="16"/>
    </row>
    <row r="20" spans="1:5" ht="12.75">
      <c r="A20" s="145" t="s">
        <v>168</v>
      </c>
      <c r="B20" s="16" t="s">
        <v>168</v>
      </c>
      <c r="C20" s="16"/>
      <c r="D20" s="16"/>
      <c r="E20" s="16"/>
    </row>
    <row r="21" spans="1:5" ht="12.75">
      <c r="A21" s="145" t="s">
        <v>169</v>
      </c>
      <c r="B21" s="16" t="s">
        <v>170</v>
      </c>
      <c r="C21" s="16"/>
      <c r="D21" s="16"/>
      <c r="E21" s="16"/>
    </row>
    <row r="22" spans="1:5" ht="12.75">
      <c r="A22" s="145" t="s">
        <v>171</v>
      </c>
      <c r="B22" s="16" t="s">
        <v>172</v>
      </c>
      <c r="C22" s="16"/>
      <c r="D22" s="16"/>
      <c r="E22" s="16"/>
    </row>
    <row r="23" spans="1:5" ht="12.75">
      <c r="A23" s="145" t="s">
        <v>173</v>
      </c>
      <c r="B23" s="16" t="s">
        <v>174</v>
      </c>
      <c r="C23" s="16"/>
      <c r="D23" s="16"/>
      <c r="E23" s="16"/>
    </row>
    <row r="24" spans="1:5" ht="12.75">
      <c r="A24" s="145" t="s">
        <v>175</v>
      </c>
      <c r="B24" s="16" t="s">
        <v>176</v>
      </c>
      <c r="C24" s="16"/>
      <c r="D24" s="16"/>
      <c r="E24" s="16"/>
    </row>
    <row r="25" spans="1:5" ht="12.75">
      <c r="A25" s="145" t="s">
        <v>177</v>
      </c>
      <c r="B25" s="16" t="s">
        <v>178</v>
      </c>
      <c r="C25" s="16"/>
      <c r="D25" s="16"/>
      <c r="E25" s="16"/>
    </row>
    <row r="26" spans="1:5" ht="12.75">
      <c r="A26" s="145" t="s">
        <v>179</v>
      </c>
      <c r="B26" s="253" t="s">
        <v>180</v>
      </c>
      <c r="C26" s="253"/>
      <c r="D26" s="253"/>
      <c r="E26" s="253"/>
    </row>
    <row r="27" spans="1:5" ht="12.75">
      <c r="A27" s="145" t="s">
        <v>181</v>
      </c>
      <c r="B27" s="16" t="s">
        <v>182</v>
      </c>
      <c r="C27" s="16"/>
      <c r="D27" s="16"/>
      <c r="E27" s="16"/>
    </row>
    <row r="28" spans="1:5" ht="12.75">
      <c r="A28" s="145" t="s">
        <v>183</v>
      </c>
      <c r="B28" s="16" t="s">
        <v>184</v>
      </c>
      <c r="C28" s="16"/>
      <c r="D28" s="16"/>
      <c r="E28" s="16"/>
    </row>
    <row r="29" spans="1:5" ht="12.75">
      <c r="A29" s="16"/>
      <c r="B29" s="16"/>
      <c r="C29" s="16"/>
      <c r="D29" s="16"/>
      <c r="E29" s="16"/>
    </row>
  </sheetData>
  <sheetProtection password="C690" sheet="1" objects="1" scenarios="1" selectLockedCells="1"/>
  <mergeCells count="6">
    <mergeCell ref="B26:E26"/>
    <mergeCell ref="A1:E1"/>
    <mergeCell ref="B10:B11"/>
    <mergeCell ref="B4:B5"/>
    <mergeCell ref="B7:B8"/>
    <mergeCell ref="B13:B14"/>
  </mergeCells>
  <hyperlinks>
    <hyperlink ref="A20" location="'Industry Ratio Report'!A1" display="Industry Ratio Report"/>
    <hyperlink ref="A25" location="'Urban Balance Sheets'!A1" display="Urban Balance Sheets"/>
    <hyperlink ref="A26" location="'Urban Income Statements'!A1" display="Urban Income Statements"/>
    <hyperlink ref="A27" location="'Urban Stmts Stockholders'' Eq'!A1" display="Urban Stmts of Stockholders' Eq"/>
    <hyperlink ref="A28" location="'Urban Stmts of Cash Flow'!A1" display="Urban Stmts of Cash Flow"/>
    <hyperlink ref="A21" location="'AEO Balance Sheets'!A1" display="AEO Balance Sheets"/>
    <hyperlink ref="A22" location="'AEO Statement of Income'!A1" display="AEO Income Statements"/>
    <hyperlink ref="A23" location="'AEO Stmts of Stockholders'' Eq'!A1" display="AEO Stmts of Stockholders' Eq"/>
    <hyperlink ref="A24"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hhwrk309</cp:lastModifiedBy>
  <cp:lastPrinted>2010-05-28T17:35:31Z</cp:lastPrinted>
  <dcterms:created xsi:type="dcterms:W3CDTF">2002-01-03T18:06:33Z</dcterms:created>
  <dcterms:modified xsi:type="dcterms:W3CDTF">2010-08-02T10:10:15Z</dcterms:modified>
  <cp:category/>
  <cp:version/>
  <cp:contentType/>
  <cp:contentStatus/>
</cp:coreProperties>
</file>