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25" windowWidth="11100" windowHeight="5835" activeTab="0"/>
  </bookViews>
  <sheets>
    <sheet name="P06-25" sheetId="1" r:id="rId1"/>
    <sheet name="Given P06-25" sheetId="2" r:id="rId2"/>
    <sheet name="P06-40" sheetId="3" r:id="rId3"/>
    <sheet name="Given P06-40" sheetId="4" r:id="rId4"/>
    <sheet name="P06-43" sheetId="5" r:id="rId5"/>
    <sheet name="Given P06-43" sheetId="6" r:id="rId6"/>
    <sheet name="P06-46" sheetId="7" r:id="rId7"/>
    <sheet name="Given P06-46" sheetId="8" r:id="rId8"/>
    <sheet name="P06-47" sheetId="9" r:id="rId9"/>
    <sheet name="Given P06-47" sheetId="10" r:id="rId10"/>
  </sheets>
  <definedNames>
    <definedName name="_xlnm.Print_Titles" localSheetId="2">'P06-40'!$1:$4</definedName>
    <definedName name="_xlnm.Print_Titles" localSheetId="4">'P06-43'!$1:$4</definedName>
    <definedName name="_xlnm.Print_Titles" localSheetId="6">'P06-46'!$1:$4</definedName>
  </definedNames>
  <calcPr fullCalcOnLoad="1"/>
</workbook>
</file>

<file path=xl/comments3.xml><?xml version="1.0" encoding="utf-8"?>
<comments xmlns="http://schemas.openxmlformats.org/spreadsheetml/2006/main">
  <authors>
    <author>x</author>
  </authors>
  <commentList>
    <comment ref="A10" authorId="0">
      <text>
        <r>
          <rPr>
            <sz val="8"/>
            <rFont val="Tahoma"/>
            <family val="2"/>
          </rPr>
          <t>Enter appropriate data in yellow cells.  Your debit and credit entries will be verified.</t>
        </r>
      </text>
    </comment>
    <comment ref="A15" authorId="0">
      <text>
        <r>
          <rPr>
            <sz val="8"/>
            <rFont val="Tahoma"/>
            <family val="2"/>
          </rPr>
          <t>Enter appropriate data in yellow cells.  Your debit and credit entries will be verified.</t>
        </r>
      </text>
    </comment>
  </commentList>
</comments>
</file>

<file path=xl/comments5.xml><?xml version="1.0" encoding="utf-8"?>
<comments xmlns="http://schemas.openxmlformats.org/spreadsheetml/2006/main">
  <authors>
    <author>x</author>
  </authors>
  <commentList>
    <comment ref="E9" authorId="0">
      <text>
        <r>
          <rPr>
            <sz val="8"/>
            <rFont val="Tahoma"/>
            <family val="2"/>
          </rPr>
          <t>Enter appropriate data in yellow cells.  Your entries for "Cost in excess of book value" and "Total"  will be verified.</t>
        </r>
      </text>
    </comment>
    <comment ref="A25" authorId="0">
      <text>
        <r>
          <rPr>
            <sz val="8"/>
            <rFont val="Tahoma"/>
            <family val="2"/>
          </rPr>
          <t>Using the dropdown list, enter a consolidation label.</t>
        </r>
      </text>
    </comment>
    <comment ref="E25" authorId="0">
      <text>
        <r>
          <rPr>
            <sz val="8"/>
            <rFont val="Tahoma"/>
            <family val="2"/>
          </rPr>
          <t xml:space="preserve">Enter the appropriate debit or credit in the yellow cells.  Your entries will </t>
        </r>
        <r>
          <rPr>
            <sz val="8"/>
            <rFont val="Tahoma"/>
            <family val="2"/>
          </rPr>
          <t>be verified.</t>
        </r>
      </text>
    </comment>
    <comment ref="A30" authorId="0">
      <text>
        <r>
          <rPr>
            <sz val="8"/>
            <rFont val="Tahoma"/>
            <family val="2"/>
          </rPr>
          <t>Using the dropdown list, enter a consolidation label.</t>
        </r>
      </text>
    </comment>
    <comment ref="E30" authorId="0">
      <text>
        <r>
          <rPr>
            <sz val="8"/>
            <rFont val="Tahoma"/>
            <family val="2"/>
          </rPr>
          <t xml:space="preserve">Enter the appropriate debit or credit in the yellow cells.  Your entries will </t>
        </r>
        <r>
          <rPr>
            <sz val="8"/>
            <rFont val="Tahoma"/>
            <family val="2"/>
          </rPr>
          <t>be verified.</t>
        </r>
      </text>
    </comment>
    <comment ref="A35" authorId="0">
      <text>
        <r>
          <rPr>
            <sz val="8"/>
            <rFont val="Tahoma"/>
            <family val="2"/>
          </rPr>
          <t>Using the dropdown list, enter a consolidation label.</t>
        </r>
      </text>
    </comment>
    <comment ref="E35" authorId="0">
      <text>
        <r>
          <rPr>
            <sz val="8"/>
            <rFont val="Tahoma"/>
            <family val="2"/>
          </rPr>
          <t xml:space="preserve">Enter the appropriate debit or credit in the yellow cells.  Your entries will </t>
        </r>
        <r>
          <rPr>
            <sz val="8"/>
            <rFont val="Tahoma"/>
            <family val="2"/>
          </rPr>
          <t>be verified.</t>
        </r>
      </text>
    </comment>
    <comment ref="A42" authorId="0">
      <text>
        <r>
          <rPr>
            <sz val="8"/>
            <rFont val="Tahoma"/>
            <family val="2"/>
          </rPr>
          <t>Using the dropdown list, enter a consolidation label.</t>
        </r>
      </text>
    </comment>
    <comment ref="E42" authorId="0">
      <text>
        <r>
          <rPr>
            <sz val="8"/>
            <rFont val="Tahoma"/>
            <family val="2"/>
          </rPr>
          <t xml:space="preserve">Enter the appropriate debit or credit in the yellow cells.  Your entries will </t>
        </r>
        <r>
          <rPr>
            <sz val="8"/>
            <rFont val="Tahoma"/>
            <family val="2"/>
          </rPr>
          <t>be verified.</t>
        </r>
      </text>
    </comment>
    <comment ref="A49" authorId="0">
      <text>
        <r>
          <rPr>
            <sz val="8"/>
            <rFont val="Tahoma"/>
            <family val="2"/>
          </rPr>
          <t>Using the dropdown list, enter a consolidation label.</t>
        </r>
      </text>
    </comment>
    <comment ref="E49" authorId="0">
      <text>
        <r>
          <rPr>
            <sz val="8"/>
            <rFont val="Tahoma"/>
            <family val="2"/>
          </rPr>
          <t xml:space="preserve">Enter the appropriate debit or credit in the yellow cells.  Your entries will </t>
        </r>
        <r>
          <rPr>
            <sz val="8"/>
            <rFont val="Tahoma"/>
            <family val="2"/>
          </rPr>
          <t>be verified.</t>
        </r>
      </text>
    </comment>
    <comment ref="A54" authorId="0">
      <text>
        <r>
          <rPr>
            <sz val="8"/>
            <rFont val="Tahoma"/>
            <family val="2"/>
          </rPr>
          <t>Using the dropdown list, enter a consolidation label.</t>
        </r>
      </text>
    </comment>
    <comment ref="E54" authorId="0">
      <text>
        <r>
          <rPr>
            <sz val="8"/>
            <rFont val="Tahoma"/>
            <family val="2"/>
          </rPr>
          <t xml:space="preserve">Enter the appropriate debit or credit in the yellow cells.  Your entries will </t>
        </r>
        <r>
          <rPr>
            <sz val="8"/>
            <rFont val="Tahoma"/>
            <family val="2"/>
          </rPr>
          <t>be verified.</t>
        </r>
      </text>
    </comment>
    <comment ref="A59" authorId="0">
      <text>
        <r>
          <rPr>
            <sz val="8"/>
            <rFont val="Tahoma"/>
            <family val="2"/>
          </rPr>
          <t>Using the dropdown list, enter a consolidation label.</t>
        </r>
      </text>
    </comment>
    <comment ref="E59" authorId="0">
      <text>
        <r>
          <rPr>
            <sz val="8"/>
            <rFont val="Tahoma"/>
            <family val="2"/>
          </rPr>
          <t xml:space="preserve">Enter the appropriate debit or credit in the yellow cells.  Your entries will </t>
        </r>
        <r>
          <rPr>
            <sz val="8"/>
            <rFont val="Tahoma"/>
            <family val="2"/>
          </rPr>
          <t>be verified.</t>
        </r>
      </text>
    </comment>
    <comment ref="A65" authorId="0">
      <text>
        <r>
          <rPr>
            <sz val="8"/>
            <rFont val="Tahoma"/>
            <family val="2"/>
          </rPr>
          <t>Using the dropdown list, enter a consolidation label.</t>
        </r>
      </text>
    </comment>
    <comment ref="E65" authorId="0">
      <text>
        <r>
          <rPr>
            <sz val="8"/>
            <rFont val="Tahoma"/>
            <family val="2"/>
          </rPr>
          <t xml:space="preserve">Enter the appropriate debit or credit in the yellow cells.  Your entries will </t>
        </r>
        <r>
          <rPr>
            <sz val="8"/>
            <rFont val="Tahoma"/>
            <family val="2"/>
          </rPr>
          <t>be verified.</t>
        </r>
      </text>
    </comment>
    <comment ref="A70" authorId="0">
      <text>
        <r>
          <rPr>
            <sz val="8"/>
            <rFont val="Tahoma"/>
            <family val="2"/>
          </rPr>
          <t>Using the dropdown list, enter a consolidation label.</t>
        </r>
      </text>
    </comment>
    <comment ref="E70" authorId="0">
      <text>
        <r>
          <rPr>
            <sz val="8"/>
            <rFont val="Tahoma"/>
            <family val="2"/>
          </rPr>
          <t xml:space="preserve">Enter the appropriate debit or credit in the yellow cells.  Your entries will </t>
        </r>
        <r>
          <rPr>
            <sz val="8"/>
            <rFont val="Tahoma"/>
            <family val="2"/>
          </rPr>
          <t>be verified.</t>
        </r>
      </text>
    </comment>
    <comment ref="E71" authorId="0">
      <text>
        <r>
          <rPr>
            <sz val="8"/>
            <rFont val="Tahoma"/>
            <family val="2"/>
          </rPr>
          <t>Round this entry to zero decimal places.</t>
        </r>
      </text>
    </comment>
    <comment ref="A79" authorId="0">
      <text>
        <r>
          <rPr>
            <sz val="8"/>
            <rFont val="Tahoma"/>
            <family val="2"/>
          </rPr>
          <t>Using the dropdown list, enter a consolidation label.</t>
        </r>
      </text>
    </comment>
    <comment ref="E79" authorId="0">
      <text>
        <r>
          <rPr>
            <sz val="8"/>
            <rFont val="Tahoma"/>
            <family val="2"/>
          </rPr>
          <t xml:space="preserve">Enter the appropriate debit or credit in the yellow cells.  Your entries will </t>
        </r>
        <r>
          <rPr>
            <sz val="8"/>
            <rFont val="Tahoma"/>
            <family val="2"/>
          </rPr>
          <t>be verified.</t>
        </r>
      </text>
    </comment>
    <comment ref="A84" authorId="0">
      <text>
        <r>
          <rPr>
            <sz val="8"/>
            <rFont val="Tahoma"/>
            <family val="2"/>
          </rPr>
          <t>Using the dropdown list, enter a consolidation label.</t>
        </r>
      </text>
    </comment>
    <comment ref="E84" authorId="0">
      <text>
        <r>
          <rPr>
            <sz val="8"/>
            <rFont val="Tahoma"/>
            <family val="2"/>
          </rPr>
          <t xml:space="preserve">Enter the appropriate debit or credit in the yellow cells.  Your entries will </t>
        </r>
        <r>
          <rPr>
            <sz val="8"/>
            <rFont val="Tahoma"/>
            <family val="2"/>
          </rPr>
          <t>be verified.</t>
        </r>
      </text>
    </comment>
    <comment ref="A111" authorId="0">
      <text>
        <r>
          <rPr>
            <sz val="8"/>
            <rFont val="Tahoma"/>
            <family val="2"/>
          </rPr>
          <t>Using the dropdown list, enter a consolidation label.</t>
        </r>
      </text>
    </comment>
    <comment ref="E111" authorId="0">
      <text>
        <r>
          <rPr>
            <sz val="8"/>
            <rFont val="Tahoma"/>
            <family val="2"/>
          </rPr>
          <t xml:space="preserve">Enter the appropriate debit or credit in the yellow cells.  Your entries will </t>
        </r>
        <r>
          <rPr>
            <sz val="8"/>
            <rFont val="Tahoma"/>
            <family val="2"/>
          </rPr>
          <t>be verified.</t>
        </r>
      </text>
    </comment>
    <comment ref="E72" authorId="0">
      <text>
        <r>
          <rPr>
            <sz val="8"/>
            <rFont val="Tahoma"/>
            <family val="2"/>
          </rPr>
          <t>Round this entry to zero decimal places.</t>
        </r>
      </text>
    </comment>
    <comment ref="F73" authorId="0">
      <text>
        <r>
          <rPr>
            <sz val="8"/>
            <rFont val="Tahoma"/>
            <family val="2"/>
          </rPr>
          <t>Round this entry to zero decimal places.</t>
        </r>
      </text>
    </comment>
    <comment ref="F74" authorId="0">
      <text>
        <r>
          <rPr>
            <sz val="8"/>
            <rFont val="Tahoma"/>
            <family val="2"/>
          </rPr>
          <t>Round this entry to zero decimal places.</t>
        </r>
      </text>
    </comment>
    <comment ref="E112" authorId="0">
      <text>
        <r>
          <rPr>
            <sz val="8"/>
            <rFont val="Tahoma"/>
            <family val="2"/>
          </rPr>
          <t>Round this entry to zero decimal places.</t>
        </r>
      </text>
    </comment>
    <comment ref="E113" authorId="0">
      <text>
        <r>
          <rPr>
            <sz val="8"/>
            <rFont val="Tahoma"/>
            <family val="2"/>
          </rPr>
          <t>Round this entry to zero decimal places.</t>
        </r>
      </text>
    </comment>
    <comment ref="F115" authorId="0">
      <text>
        <r>
          <rPr>
            <sz val="8"/>
            <rFont val="Tahoma"/>
            <family val="2"/>
          </rPr>
          <t>Round this entry to zero decimal places.</t>
        </r>
      </text>
    </comment>
    <comment ref="F116" authorId="0">
      <text>
        <r>
          <rPr>
            <sz val="8"/>
            <rFont val="Tahoma"/>
            <family val="2"/>
          </rPr>
          <t>Round this entry to zero decimal places.</t>
        </r>
      </text>
    </comment>
  </commentList>
</comments>
</file>

<file path=xl/comments7.xml><?xml version="1.0" encoding="utf-8"?>
<comments xmlns="http://schemas.openxmlformats.org/spreadsheetml/2006/main">
  <authors>
    <author>x</author>
  </authors>
  <commentList>
    <comment ref="G35" authorId="0">
      <text>
        <r>
          <rPr>
            <sz val="8"/>
            <rFont val="Tahoma"/>
            <family val="2"/>
          </rPr>
          <t>Round this entry to three decimal places.</t>
        </r>
      </text>
    </comment>
    <comment ref="G17" authorId="0">
      <text>
        <r>
          <rPr>
            <sz val="8"/>
            <rFont val="Tahoma"/>
            <family val="2"/>
          </rPr>
          <t>Enter appropriate data in yellow cells.  Your entries for "Income applicable to diluted earnings per share",  "Shares applicable to diluted earnings per share" and "Diluted earnings per share"  will be verified.</t>
        </r>
      </text>
    </comment>
    <comment ref="G32" authorId="0">
      <text>
        <r>
          <rPr>
            <sz val="8"/>
            <rFont val="Tahoma"/>
            <family val="2"/>
          </rPr>
          <t>Enter appropriate data in yellow cells.  Your entries for "Portion owned by parent" and "Income applicable to parent - diluted earnings per share"  will be verified.</t>
        </r>
      </text>
    </comment>
    <comment ref="G41" authorId="0">
      <text>
        <r>
          <rPr>
            <sz val="8"/>
            <rFont val="Tahoma"/>
            <family val="2"/>
          </rPr>
          <t>Enter appropriate data in yellow cells.  Your entries for "Earnings applicable to diluted earnings per share",  "Shares applicable to diluted earnings per share" and "Diluted earnings per share"  will be verified.</t>
        </r>
      </text>
    </comment>
    <comment ref="G50" authorId="0">
      <text>
        <r>
          <rPr>
            <sz val="8"/>
            <rFont val="Tahoma"/>
            <family val="2"/>
          </rPr>
          <t>Round this entry to two decimal places.</t>
        </r>
      </text>
    </comment>
  </commentList>
</comments>
</file>

<file path=xl/comments9.xml><?xml version="1.0" encoding="utf-8"?>
<comments xmlns="http://schemas.openxmlformats.org/spreadsheetml/2006/main">
  <authors>
    <author>x</author>
  </authors>
  <commentList>
    <comment ref="E65" authorId="0">
      <text>
        <r>
          <rPr>
            <sz val="8"/>
            <rFont val="Tahoma"/>
            <family val="2"/>
          </rPr>
          <t xml:space="preserve">Enter the appropriate debit or credit in the yellow cells.  Your entries will </t>
        </r>
        <r>
          <rPr>
            <sz val="8"/>
            <rFont val="Tahoma"/>
            <family val="2"/>
          </rPr>
          <t>be verified.</t>
        </r>
      </text>
    </comment>
    <comment ref="E72" authorId="0">
      <text>
        <r>
          <rPr>
            <sz val="8"/>
            <rFont val="Tahoma"/>
            <family val="2"/>
          </rPr>
          <t xml:space="preserve">Enter the appropriate debit or credit in the yellow cells.  Your entries will </t>
        </r>
        <r>
          <rPr>
            <sz val="8"/>
            <rFont val="Tahoma"/>
            <family val="2"/>
          </rPr>
          <t>be verified.</t>
        </r>
      </text>
    </comment>
    <comment ref="E85" authorId="0">
      <text>
        <r>
          <rPr>
            <sz val="8"/>
            <rFont val="Tahoma"/>
            <family val="2"/>
          </rPr>
          <t xml:space="preserve">Enter the appropriate debit or credit in the yellow cells.  Your entries will </t>
        </r>
        <r>
          <rPr>
            <sz val="8"/>
            <rFont val="Tahoma"/>
            <family val="2"/>
          </rPr>
          <t>be verified.</t>
        </r>
      </text>
    </comment>
    <comment ref="E90" authorId="0">
      <text>
        <r>
          <rPr>
            <sz val="8"/>
            <rFont val="Tahoma"/>
            <family val="2"/>
          </rPr>
          <t xml:space="preserve">Enter the appropriate debit or credit in the yellow cells.  Your entries will </t>
        </r>
        <r>
          <rPr>
            <sz val="8"/>
            <rFont val="Tahoma"/>
            <family val="2"/>
          </rPr>
          <t>be verified.</t>
        </r>
      </text>
    </comment>
    <comment ref="E94" authorId="0">
      <text>
        <r>
          <rPr>
            <sz val="8"/>
            <rFont val="Tahoma"/>
            <family val="2"/>
          </rPr>
          <t xml:space="preserve">Enter the appropriate debit or credit in the yellow cells.  Your entries will </t>
        </r>
        <r>
          <rPr>
            <sz val="8"/>
            <rFont val="Tahoma"/>
            <family val="2"/>
          </rPr>
          <t>be verified.</t>
        </r>
      </text>
    </comment>
    <comment ref="E76" authorId="0">
      <text>
        <r>
          <rPr>
            <sz val="8"/>
            <rFont val="Tahoma"/>
            <family val="2"/>
          </rPr>
          <t xml:space="preserve">Enter the appropriate debit or credit in the yellow cells.  Your entries will </t>
        </r>
        <r>
          <rPr>
            <sz val="8"/>
            <rFont val="Tahoma"/>
            <family val="2"/>
          </rPr>
          <t>be verified.</t>
        </r>
      </text>
    </comment>
    <comment ref="E81" authorId="0">
      <text>
        <r>
          <rPr>
            <sz val="8"/>
            <rFont val="Tahoma"/>
            <family val="2"/>
          </rPr>
          <t xml:space="preserve">Enter the appropriate debit or credit in the yellow cells.  Your entries will </t>
        </r>
        <r>
          <rPr>
            <sz val="8"/>
            <rFont val="Tahoma"/>
            <family val="2"/>
          </rPr>
          <t>be verified.</t>
        </r>
      </text>
    </comment>
    <comment ref="E98" authorId="0">
      <text>
        <r>
          <rPr>
            <sz val="8"/>
            <rFont val="Tahoma"/>
            <family val="2"/>
          </rPr>
          <t xml:space="preserve">Enter the appropriate debit or credit in the yellow cells.  Your entries will </t>
        </r>
        <r>
          <rPr>
            <sz val="8"/>
            <rFont val="Tahoma"/>
            <family val="2"/>
          </rPr>
          <t>be verified.</t>
        </r>
      </text>
    </comment>
  </commentList>
</comments>
</file>

<file path=xl/sharedStrings.xml><?xml version="1.0" encoding="utf-8"?>
<sst xmlns="http://schemas.openxmlformats.org/spreadsheetml/2006/main" count="401" uniqueCount="312">
  <si>
    <t>Revenues</t>
  </si>
  <si>
    <t>Cost of goods sold</t>
  </si>
  <si>
    <t>Additional paid-in capital</t>
  </si>
  <si>
    <t>Student Name:</t>
  </si>
  <si>
    <t>Class:</t>
  </si>
  <si>
    <t>Consolidated</t>
  </si>
  <si>
    <t>Debit</t>
  </si>
  <si>
    <t>Credit</t>
  </si>
  <si>
    <t>Accounts payable</t>
  </si>
  <si>
    <t xml:space="preserve">  Dividends paid</t>
  </si>
  <si>
    <t>Amortization expense</t>
  </si>
  <si>
    <t xml:space="preserve">  Common stock ($10 par value)</t>
  </si>
  <si>
    <t xml:space="preserve">  Additional paid-in capital</t>
  </si>
  <si>
    <t xml:space="preserve">  Retained earnings</t>
  </si>
  <si>
    <t xml:space="preserve">    Total</t>
  </si>
  <si>
    <t>Part a.</t>
  </si>
  <si>
    <t>Part b.</t>
  </si>
  <si>
    <t>Issue price per share</t>
  </si>
  <si>
    <t>General Journal</t>
  </si>
  <si>
    <t>Account</t>
  </si>
  <si>
    <t>Cash paid for stock purchase</t>
  </si>
  <si>
    <t>Year</t>
  </si>
  <si>
    <t xml:space="preserve">Original </t>
  </si>
  <si>
    <t>Transfer</t>
  </si>
  <si>
    <t>Cost to</t>
  </si>
  <si>
    <t>Price</t>
  </si>
  <si>
    <t>to Fred</t>
  </si>
  <si>
    <t>Ending</t>
  </si>
  <si>
    <t>Balance at</t>
  </si>
  <si>
    <t>Transfer Price</t>
  </si>
  <si>
    <t>Effective yield of bonds</t>
  </si>
  <si>
    <t>Fred's book value of bond liability at repurchase date</t>
  </si>
  <si>
    <t xml:space="preserve">  Net income</t>
  </si>
  <si>
    <t xml:space="preserve">  Beginning retained earnings</t>
  </si>
  <si>
    <t xml:space="preserve">  Common stock</t>
  </si>
  <si>
    <t>Annual</t>
  </si>
  <si>
    <t>Life</t>
  </si>
  <si>
    <t>Excess</t>
  </si>
  <si>
    <t>(years)</t>
  </si>
  <si>
    <t>Amortizations</t>
  </si>
  <si>
    <t xml:space="preserve">  Total</t>
  </si>
  <si>
    <t xml:space="preserve">     Patents</t>
  </si>
  <si>
    <t xml:space="preserve">  Land</t>
  </si>
  <si>
    <t xml:space="preserve">  Cost of goods sold</t>
  </si>
  <si>
    <t>Patents</t>
  </si>
  <si>
    <t>Customer list</t>
  </si>
  <si>
    <t xml:space="preserve">  Customer list</t>
  </si>
  <si>
    <t xml:space="preserve">  Patents</t>
  </si>
  <si>
    <t>(To record current year amortization expense)</t>
  </si>
  <si>
    <t xml:space="preserve">  Accounts receivable</t>
  </si>
  <si>
    <t>Bonds payable</t>
  </si>
  <si>
    <t>Premium on bonds payable</t>
  </si>
  <si>
    <t>Interest income</t>
  </si>
  <si>
    <t xml:space="preserve">  Investment in parent bonds</t>
  </si>
  <si>
    <t xml:space="preserve">  Interest expense</t>
  </si>
  <si>
    <t>Sales</t>
  </si>
  <si>
    <t xml:space="preserve">  Cost of goods sold (or purchases)</t>
  </si>
  <si>
    <t xml:space="preserve">  Inventory</t>
  </si>
  <si>
    <t xml:space="preserve">     Customer list</t>
  </si>
  <si>
    <t>a.  Consolidation entries</t>
  </si>
  <si>
    <t>b.  Calculations</t>
  </si>
  <si>
    <t>Noncontrolling interest's share of subsidiary's income</t>
  </si>
  <si>
    <t>Original gain on retirement</t>
  </si>
  <si>
    <t>Noncontrolling interest ownership</t>
  </si>
  <si>
    <t>Income Statements</t>
  </si>
  <si>
    <t>Operating expenses</t>
  </si>
  <si>
    <t>Annual dividend paid to preferred stockholders</t>
  </si>
  <si>
    <t>Number of shares of common stock  that</t>
  </si>
  <si>
    <t xml:space="preserve">  can be exchanged for by convertible bonds</t>
  </si>
  <si>
    <t>Cost to convert warrant to share of stock</t>
  </si>
  <si>
    <t>Preferred stock dividends</t>
  </si>
  <si>
    <t>Basic earnings per share</t>
  </si>
  <si>
    <t>Shares outstanding</t>
  </si>
  <si>
    <t>Assumed conversion of warrants</t>
  </si>
  <si>
    <t>Assumed conversion of bonds</t>
  </si>
  <si>
    <t>Shares controlled by parent</t>
  </si>
  <si>
    <t>Portion owned by parent</t>
  </si>
  <si>
    <t>Assumed conversion of preferred stock</t>
  </si>
  <si>
    <t>Shares applicable to diluted earnings per share</t>
  </si>
  <si>
    <t>Diluted earnings per share</t>
  </si>
  <si>
    <t>Book value acquired</t>
  </si>
  <si>
    <t xml:space="preserve">   based on fair value:</t>
  </si>
  <si>
    <t>Excess cost allocated to accounts</t>
  </si>
  <si>
    <t>Herman Corporation common stock purchased by Fred, Inc.</t>
  </si>
  <si>
    <t>Book value of Herman's assets and liabilities</t>
  </si>
  <si>
    <t>Herman patents (12-year remaining life) were undervalued by</t>
  </si>
  <si>
    <t xml:space="preserve"> Herman</t>
  </si>
  <si>
    <t>Book value of land sold by Fred to Herman</t>
  </si>
  <si>
    <t>Sale price of land sold by Fred to Herman</t>
  </si>
  <si>
    <t>Face value of Fred's bonds purchased by Herman</t>
  </si>
  <si>
    <t>Cash interest rate of bonds purchased by Herman</t>
  </si>
  <si>
    <t>Herman's bond acquisition price based on effective rate of 10%</t>
  </si>
  <si>
    <t>Fair value of noncontrolling interest</t>
  </si>
  <si>
    <t>Life of customer list in years</t>
  </si>
  <si>
    <t>Investment in Herman</t>
  </si>
  <si>
    <t>Common stock (Herman)</t>
  </si>
  <si>
    <t xml:space="preserve">  Investment in Herman</t>
  </si>
  <si>
    <t xml:space="preserve">  Noncontrolling interest in Herman</t>
  </si>
  <si>
    <t>Noncontrolling interest's share of Herman's income</t>
  </si>
  <si>
    <t>Noncontrolling interest's share of Herman's dividends</t>
  </si>
  <si>
    <t>Consideration transferred</t>
  </si>
  <si>
    <t>Noncontrolling interest fair value</t>
  </si>
  <si>
    <t>Fair value in excess of book value</t>
  </si>
  <si>
    <t xml:space="preserve">  Noncontrolling interest</t>
  </si>
  <si>
    <t>Equity income of Herman</t>
  </si>
  <si>
    <t>Excess fair value amortization</t>
  </si>
  <si>
    <t xml:space="preserve">   Albuquerque, Inc.</t>
  </si>
  <si>
    <t>Number of shares issued by Marmon</t>
  </si>
  <si>
    <t>Purchase price of shares</t>
  </si>
  <si>
    <t>Marmon book value at acquisition date</t>
  </si>
  <si>
    <t>Assessed fair value of noncontrolling interest</t>
  </si>
  <si>
    <t>Marmon's present stockholders' equity:</t>
  </si>
  <si>
    <t>Shares purchased by Albuquerque</t>
  </si>
  <si>
    <t>ALBUQUERQUE, INCORPORATED</t>
  </si>
  <si>
    <t xml:space="preserve">FRED, INC. AND HERMAN CORPORATION </t>
  </si>
  <si>
    <t>- Allocation of Acquisition-date Excess Fair Value</t>
  </si>
  <si>
    <t>Acquisition-date fair value</t>
  </si>
  <si>
    <t>(To eliminate unrealized gain created by previous intra-entity transfer)</t>
  </si>
  <si>
    <t>(To eliminate intra-entity dividend payments)</t>
  </si>
  <si>
    <t>(To remove intra-entity debt created by inventory transfers)</t>
  </si>
  <si>
    <t>c. Consolidation worksheet adjustments - intra-entity bonds</t>
  </si>
  <si>
    <t xml:space="preserve">  Gain on retirement of bond</t>
  </si>
  <si>
    <t>Austin</t>
  </si>
  <si>
    <t>Rio Grande</t>
  </si>
  <si>
    <t>Equity in earnings of Rio Grande</t>
  </si>
  <si>
    <t>Noncontrolling interest in Rio Grande's income</t>
  </si>
  <si>
    <t>Net income attributable to Austin</t>
  </si>
  <si>
    <t>Austin common stock - number of shares</t>
  </si>
  <si>
    <t>Austin preferred stock - number of shares</t>
  </si>
  <si>
    <t>Number of warrants held by Austin</t>
  </si>
  <si>
    <t>Rio Grande common stock - number of shares</t>
  </si>
  <si>
    <t>Rio Grande stock warrants outstanding</t>
  </si>
  <si>
    <t>Price of Rio Grande common stock</t>
  </si>
  <si>
    <t>Interest expense for Rio Grande convertible bonds</t>
  </si>
  <si>
    <t>Individual company net income</t>
  </si>
  <si>
    <t>Consolidated net income</t>
  </si>
  <si>
    <t>Annual excess fair over book value amortization resulting</t>
  </si>
  <si>
    <t xml:space="preserve">    from acquisition.</t>
  </si>
  <si>
    <t>Austin's outstanding common shares</t>
  </si>
  <si>
    <t>AUSTIN, INC. AND RIO GRANDE CORPORATION</t>
  </si>
  <si>
    <t>Austin's separate income</t>
  </si>
  <si>
    <t>Consolidated net income to parent</t>
  </si>
  <si>
    <t>Austin's preferred dividends</t>
  </si>
  <si>
    <t xml:space="preserve">  Earnings applicable to basic EPS</t>
  </si>
  <si>
    <t>Interest saved assuming conversion of bonds (net of taxes)</t>
  </si>
  <si>
    <t>Income applicable to diluted earnings per share</t>
  </si>
  <si>
    <t>Shares used in diluted earnings per share computation</t>
  </si>
  <si>
    <t>Income applicable to parent - diluted EPS</t>
  </si>
  <si>
    <t>Income of Rio Grande to parent</t>
  </si>
  <si>
    <t>Earnings applicable to diluted EPS</t>
  </si>
  <si>
    <t>(To eliminate intra-entity balances created by acquisition of bond and to recognize the related retirement gain)</t>
  </si>
  <si>
    <t>(To eliminate Herman's stockholders' equity accounts and record beginning year balance for noncontrolling interest)</t>
  </si>
  <si>
    <t>(To remove unrealized inventory gain from prior year so it can be  realized in current year)</t>
  </si>
  <si>
    <t>(To eliminate intra-entity equity income accrual)</t>
  </si>
  <si>
    <t>(To remove accounts pertaining to intra-entity bonds. "Investment in Herman" is adjusted here rather than retained earnings because equity method is used)</t>
  </si>
  <si>
    <t>Given P06-46:</t>
  </si>
  <si>
    <t>Problem 06-46</t>
  </si>
  <si>
    <t>Given P06-43:</t>
  </si>
  <si>
    <t>Problem 06-43</t>
  </si>
  <si>
    <t>Given Data P06-40:</t>
  </si>
  <si>
    <t>Problem 06-40</t>
  </si>
  <si>
    <t>Number of shares of Marmon Company acquired by</t>
  </si>
  <si>
    <t>Herman customer list acquisition-date fair value</t>
  </si>
  <si>
    <t>Intra-entity inventory transfers:</t>
  </si>
  <si>
    <t>2013 inventory transfers not paid for by Fred at year end</t>
  </si>
  <si>
    <t>Herman's reported accounts for 2013:</t>
  </si>
  <si>
    <t>Herman's reported income for 2013</t>
  </si>
  <si>
    <t>2013 unrealized gain</t>
  </si>
  <si>
    <t>Herman's realized income for 2013</t>
  </si>
  <si>
    <t>Interest income recorded on investment 2013</t>
  </si>
  <si>
    <t>Interest expense recorded on liability in 2013</t>
  </si>
  <si>
    <t>Required increase as of January 1, 2014</t>
  </si>
  <si>
    <t>Retained earnings, 1/1/13</t>
  </si>
  <si>
    <t>Retained earnings, 1/1/13 (Herman)</t>
  </si>
  <si>
    <t>(To recognize unamortized balances as of 1/1/13 of amounts allocated within original acquisition price)</t>
  </si>
  <si>
    <t>(To eliminate intra-entity transfers made during current year)</t>
  </si>
  <si>
    <t>(To defer intra-entity profits until 2013.</t>
  </si>
  <si>
    <t>2012 unrealized gain recognized in 2013</t>
  </si>
  <si>
    <t>Noncontrolling interest, 1/1/13</t>
  </si>
  <si>
    <t>Noncontrolling interest, 12/31/13</t>
  </si>
  <si>
    <t xml:space="preserve">  Investment in Fred's bonds</t>
  </si>
  <si>
    <t>Inc.</t>
  </si>
  <si>
    <t>Corporation</t>
  </si>
  <si>
    <t>Basic earnings per share - Austin, Inc.</t>
  </si>
  <si>
    <t>Diluted earnings per share - Austin, Inc.</t>
  </si>
  <si>
    <t>Rio Grande net income after amortization</t>
  </si>
  <si>
    <t>Assumed acquisition of treasury stock using proceeds of warrant conversion</t>
  </si>
  <si>
    <t>Subsidiary shares applicable to diluted earnings per share</t>
  </si>
  <si>
    <t>Austin's income and shared for diluted EPS calculation</t>
  </si>
  <si>
    <t>Given Data P06-25:</t>
  </si>
  <si>
    <t>Amount paid by Anywhere Tech for Cloud computing shares</t>
  </si>
  <si>
    <t>Fair value of Cloud Computing research project</t>
  </si>
  <si>
    <t>Cash</t>
  </si>
  <si>
    <t>Investment in Cloud Computing</t>
  </si>
  <si>
    <t>Capitalized software</t>
  </si>
  <si>
    <t>Computer equipment</t>
  </si>
  <si>
    <t>Communications equipment</t>
  </si>
  <si>
    <t>Patent</t>
  </si>
  <si>
    <t xml:space="preserve">   Total assets</t>
  </si>
  <si>
    <t>Long-term debt</t>
  </si>
  <si>
    <t>Common stock - Cloud Computing</t>
  </si>
  <si>
    <t>Retained earnings</t>
  </si>
  <si>
    <t xml:space="preserve">   Total liabilities and equity</t>
  </si>
  <si>
    <t>Anywhere</t>
  </si>
  <si>
    <t>Tech</t>
  </si>
  <si>
    <t>Cloud</t>
  </si>
  <si>
    <t>Computing</t>
  </si>
  <si>
    <t>Post-Acquisition Balance Sheets:</t>
  </si>
  <si>
    <t>Fair value of Cloud Computing shares not owned by Anywhere Tech</t>
  </si>
  <si>
    <t xml:space="preserve">   by Anywhere Tech Company</t>
  </si>
  <si>
    <t xml:space="preserve">Percent of outstanding voting stock of Cloud Computing acquired </t>
  </si>
  <si>
    <t>Common stock-Anywhere Tech</t>
  </si>
  <si>
    <t>Problem 06-25</t>
  </si>
  <si>
    <t>Acquisition-date Consolidated Worksheet</t>
  </si>
  <si>
    <t>Research and development asset</t>
  </si>
  <si>
    <t>Goodwill</t>
  </si>
  <si>
    <t>Total assets</t>
  </si>
  <si>
    <t>Common stock - Anywhere Tech</t>
  </si>
  <si>
    <t>Total liabilities and equity</t>
  </si>
  <si>
    <t>Adjustments &amp; Eliminations</t>
  </si>
  <si>
    <t>NCI</t>
  </si>
  <si>
    <t>Balances</t>
  </si>
  <si>
    <t>Book value</t>
  </si>
  <si>
    <t>Excess fair over book value</t>
  </si>
  <si>
    <t>Noncontrolling interest</t>
  </si>
  <si>
    <t>Given Data P06-47:</t>
  </si>
  <si>
    <t>Percentage of Skyler Corporation outstanding stock acquired</t>
  </si>
  <si>
    <t xml:space="preserve">   by Paisley, Inc.</t>
  </si>
  <si>
    <t>Amount Paisley paid for Skyler stock</t>
  </si>
  <si>
    <t>Price per share paid for Skyler's $100 par value preferred stock</t>
  </si>
  <si>
    <t>Price per share paid for Skyler's $20 par value common stock</t>
  </si>
  <si>
    <t>Amortization of excess fair value of intangible assets in years</t>
  </si>
  <si>
    <t>Amount of inventory Skyler sold to Paisley during the year</t>
  </si>
  <si>
    <t>Cost of inventory Skyler sold to Paisley</t>
  </si>
  <si>
    <t>Amount (at transfer price) not resold to outsiders by year end</t>
  </si>
  <si>
    <t>Amount Paisley owes Skyler for the last shipment of inventory</t>
  </si>
  <si>
    <t>Price of equipment Paisley sold to Skyler</t>
  </si>
  <si>
    <t>Original cost of equipment Paisley sold to Skyler</t>
  </si>
  <si>
    <t>Book value of equipment Paisley sold to Skyler</t>
  </si>
  <si>
    <t>Remaining life of equipment in years</t>
  </si>
  <si>
    <t>Salvage value of equipment</t>
  </si>
  <si>
    <t>Financial Statements</t>
  </si>
  <si>
    <t>For the Year Ending December 31</t>
  </si>
  <si>
    <t>Expenses</t>
  </si>
  <si>
    <t xml:space="preserve">   Net income</t>
  </si>
  <si>
    <t>Net income</t>
  </si>
  <si>
    <t xml:space="preserve">   Retained earnings, 12/31</t>
  </si>
  <si>
    <t>Accounts receivable</t>
  </si>
  <si>
    <t>Inventory</t>
  </si>
  <si>
    <t>Accumulated depreciation</t>
  </si>
  <si>
    <t>Long-term liabilities</t>
  </si>
  <si>
    <t>P{referred stock</t>
  </si>
  <si>
    <t>Retained earnings, 12/31</t>
  </si>
  <si>
    <t>Paisley,</t>
  </si>
  <si>
    <t>Skyler</t>
  </si>
  <si>
    <t>Gain on sale of equipment</t>
  </si>
  <si>
    <t>Retained earnings,  1/1</t>
  </si>
  <si>
    <t>Investment in Skyler Corporation</t>
  </si>
  <si>
    <t>Land, buildings, and equipment</t>
  </si>
  <si>
    <t>Common stock</t>
  </si>
  <si>
    <t>Dividends paid</t>
  </si>
  <si>
    <t>Problem 06-47</t>
  </si>
  <si>
    <t>Calculation of consolidated totals:</t>
  </si>
  <si>
    <t>Consideration transferred for common and preferred stock</t>
  </si>
  <si>
    <t>Skyler's book value</t>
  </si>
  <si>
    <t>Excess fair value assigned to intangible assets</t>
  </si>
  <si>
    <t>Annual amortization</t>
  </si>
  <si>
    <t>Ending Unrealized Gain</t>
  </si>
  <si>
    <t>Ending inventory (at transfer price)</t>
  </si>
  <si>
    <t xml:space="preserve">   Markup</t>
  </si>
  <si>
    <t xml:space="preserve">   Ending unrealized gain (increase made to cost of goods to deter gain)</t>
  </si>
  <si>
    <t>Effect of Intra-Entity Equipment Transfer:</t>
  </si>
  <si>
    <t>Transfer price:</t>
  </si>
  <si>
    <t xml:space="preserve">   Recorded value</t>
  </si>
  <si>
    <t xml:space="preserve">   Depreciation expense</t>
  </si>
  <si>
    <t xml:space="preserve">   Accumulated depreciation</t>
  </si>
  <si>
    <t xml:space="preserve">   Gain on sale</t>
  </si>
  <si>
    <t>Historical cost:</t>
  </si>
  <si>
    <t>Accounts</t>
  </si>
  <si>
    <t>Corp.</t>
  </si>
  <si>
    <t>Consolidation Entries</t>
  </si>
  <si>
    <t>Totals</t>
  </si>
  <si>
    <t>Retained earnings, 1/1</t>
  </si>
  <si>
    <t>Investment in Skyler Corp.</t>
  </si>
  <si>
    <t>Intangible assets</t>
  </si>
  <si>
    <t>Preferred stock</t>
  </si>
  <si>
    <t xml:space="preserve">   Total liabilities and stockholders' equity</t>
  </si>
  <si>
    <t>Preferred Stock (Skyler)</t>
  </si>
  <si>
    <t>Common Stock (Skyler)</t>
  </si>
  <si>
    <t>Retained Earnings, 1/1</t>
  </si>
  <si>
    <t xml:space="preserve">     Investment in Skyler Corp.</t>
  </si>
  <si>
    <t>(To eliminate subsidiary stockholder's equity accounts.)</t>
  </si>
  <si>
    <t>Intangible Asset</t>
  </si>
  <si>
    <t>(To recognize excess fair value attributed to intangible asset.)</t>
  </si>
  <si>
    <t>Amortization Expense</t>
  </si>
  <si>
    <t xml:space="preserve">     Intangible Asset</t>
  </si>
  <si>
    <t>(To record current year's amortization of intangible asset.)</t>
  </si>
  <si>
    <t>Accounts Payable</t>
  </si>
  <si>
    <t xml:space="preserve">     Accounts Receivable</t>
  </si>
  <si>
    <t>(To eliminate intra-entity debt.)</t>
  </si>
  <si>
    <t>Equipment</t>
  </si>
  <si>
    <t>Gain on Sale of Equipment</t>
  </si>
  <si>
    <t xml:space="preserve">     Accumulated Depreciation</t>
  </si>
  <si>
    <t>(To eliminate effects as of 1/1 created by intra-entity transfer of equipment.)</t>
  </si>
  <si>
    <t xml:space="preserve">     Cost of Goods Sold</t>
  </si>
  <si>
    <t>(To eliminate intra-entity inventory transfers for the current year.)</t>
  </si>
  <si>
    <t>Cost of Goods Sold</t>
  </si>
  <si>
    <t xml:space="preserve">     Inventory</t>
  </si>
  <si>
    <t>(To defer unrealized intra-entity gain remaining at the end of the current year.)</t>
  </si>
  <si>
    <t>Accumulated Depreciation</t>
  </si>
  <si>
    <t xml:space="preserve">     Depreciation Expense</t>
  </si>
  <si>
    <t>(To eliminate excess depreciation resulting from intra-entity gain of 8,000 on transfer of equipment. [see Entry TA].  Equipment is being depreciated over a remaining life of four years.)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</si>
</sst>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_(* #,##0.0_);_(* \(#,##0.0\);_(* &quot;-&quot;??_);_(@_)"/>
    <numFmt numFmtId="168" formatCode="_(* #,##0_);_(* \(#,##0\);_(* &quot;-&quot;??_);_(@_)"/>
    <numFmt numFmtId="169" formatCode="mmmm\ d\,\ yyyy"/>
    <numFmt numFmtId="170" formatCode="_(&quot;$&quot;* #,##0.000_);_(&quot;$&quot;* \(#,##0.000\);_(&quot;$&quot;* &quot;-&quot;??_);_(@_)"/>
    <numFmt numFmtId="171" formatCode="_(* #,##0.0_);_(* \(#,##0.0\);_(* &quot;-&quot;?_);_(@_)"/>
    <numFmt numFmtId="172" formatCode="_(* #,##0.000_);_(* \(#,##0.000\);_(* &quot;-&quot;??_);_(@_)"/>
    <numFmt numFmtId="173" formatCode="_(* #,##0.0000_);_(* \(#,##0.0000\);_(* &quot;-&quot;??_);_(@_)"/>
    <numFmt numFmtId="174" formatCode="_(* #,##0_);_(* \(#,##0\);_(* &quot;-&quot;?_);_(@_)"/>
    <numFmt numFmtId="175" formatCode="#\ ?/8"/>
    <numFmt numFmtId="176" formatCode="0.0"/>
    <numFmt numFmtId="177" formatCode="0.000"/>
    <numFmt numFmtId="178" formatCode="0.0000"/>
    <numFmt numFmtId="179" formatCode="0.00000"/>
    <numFmt numFmtId="180" formatCode="0.000000"/>
    <numFmt numFmtId="181" formatCode="0.0000000"/>
    <numFmt numFmtId="182" formatCode="0.00000000"/>
  </numFmts>
  <fonts count="30">
    <font>
      <sz val="10"/>
      <name val="Arial"/>
      <family val="2"/>
    </font>
    <font>
      <b/>
      <sz val="10"/>
      <name val="Arial"/>
      <family val="2"/>
    </font>
    <font>
      <sz val="8"/>
      <color indexed="10"/>
      <name val="Arial"/>
      <family val="2"/>
    </font>
    <font>
      <sz val="8"/>
      <name val="Tahoma"/>
      <family val="2"/>
    </font>
    <font>
      <sz val="10"/>
      <color indexed="10"/>
      <name val="Arial"/>
      <family val="2"/>
    </font>
    <font>
      <i/>
      <sz val="8"/>
      <name val="Arial"/>
      <family val="2"/>
    </font>
    <font>
      <sz val="6"/>
      <color indexed="10"/>
      <name val="Arial"/>
      <family val="2"/>
    </font>
    <font>
      <u val="single"/>
      <sz val="10"/>
      <color indexed="12"/>
      <name val="Arial"/>
      <family val="2"/>
    </font>
    <font>
      <u val="single"/>
      <sz val="10"/>
      <color indexed="36"/>
      <name val="Arial"/>
      <family val="2"/>
    </font>
    <font>
      <b/>
      <u val="single"/>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hair">
        <color indexed="44"/>
      </top>
      <bottom style="thin"/>
    </border>
    <border>
      <left style="hair">
        <color indexed="44"/>
      </left>
      <right>
        <color indexed="63"/>
      </right>
      <top style="hair">
        <color indexed="44"/>
      </top>
      <bottom style="thin"/>
    </border>
    <border>
      <left>
        <color indexed="63"/>
      </left>
      <right>
        <color indexed="63"/>
      </right>
      <top>
        <color indexed="63"/>
      </top>
      <bottom style="hair">
        <color indexed="44"/>
      </bottom>
    </border>
    <border>
      <left>
        <color indexed="63"/>
      </left>
      <right>
        <color indexed="63"/>
      </right>
      <top style="thin"/>
      <bottom style="hair">
        <color indexed="44"/>
      </bottom>
    </border>
    <border>
      <left style="hair">
        <color indexed="44"/>
      </left>
      <right>
        <color indexed="63"/>
      </right>
      <top>
        <color indexed="63"/>
      </top>
      <bottom style="hair">
        <color indexed="44"/>
      </bottom>
    </border>
    <border>
      <left>
        <color indexed="63"/>
      </left>
      <right>
        <color indexed="63"/>
      </right>
      <top style="hair">
        <color indexed="44"/>
      </top>
      <bottom style="hair">
        <color indexed="44"/>
      </bottom>
    </border>
    <border>
      <left style="hair">
        <color indexed="44"/>
      </left>
      <right>
        <color indexed="63"/>
      </right>
      <top style="thin"/>
      <bottom>
        <color indexed="63"/>
      </bottom>
    </border>
    <border>
      <left style="hair">
        <color indexed="44"/>
      </left>
      <right>
        <color indexed="63"/>
      </right>
      <top>
        <color indexed="63"/>
      </top>
      <bottom style="thin"/>
    </border>
    <border>
      <left>
        <color indexed="63"/>
      </left>
      <right>
        <color indexed="63"/>
      </right>
      <top style="hair">
        <color indexed="44"/>
      </top>
      <bottom style="double"/>
    </border>
    <border>
      <left>
        <color indexed="63"/>
      </left>
      <right>
        <color indexed="63"/>
      </right>
      <top style="hair">
        <color indexed="44"/>
      </top>
      <bottom>
        <color indexed="63"/>
      </bottom>
    </border>
    <border>
      <left>
        <color indexed="63"/>
      </left>
      <right>
        <color indexed="63"/>
      </right>
      <top style="double"/>
      <bottom>
        <color indexed="63"/>
      </bottom>
    </border>
    <border>
      <left>
        <color indexed="63"/>
      </left>
      <right style="hair">
        <color indexed="44"/>
      </right>
      <top style="thin"/>
      <bottom style="hair">
        <color indexed="44"/>
      </bottom>
    </border>
    <border>
      <left style="hair">
        <color indexed="44"/>
      </left>
      <right style="hair">
        <color indexed="44"/>
      </right>
      <top style="thin"/>
      <bottom style="hair">
        <color indexed="44"/>
      </bottom>
    </border>
    <border>
      <left style="hair">
        <color indexed="44"/>
      </left>
      <right>
        <color indexed="63"/>
      </right>
      <top style="thin"/>
      <bottom style="hair">
        <color indexed="44"/>
      </bottom>
    </border>
    <border>
      <left>
        <color indexed="63"/>
      </left>
      <right style="hair">
        <color indexed="44"/>
      </right>
      <top style="hair">
        <color indexed="44"/>
      </top>
      <bottom style="hair">
        <color indexed="44"/>
      </bottom>
    </border>
    <border>
      <left style="hair">
        <color indexed="44"/>
      </left>
      <right style="hair">
        <color indexed="44"/>
      </right>
      <top style="hair">
        <color indexed="44"/>
      </top>
      <bottom style="hair">
        <color indexed="44"/>
      </bottom>
    </border>
    <border>
      <left style="hair">
        <color indexed="44"/>
      </left>
      <right>
        <color indexed="63"/>
      </right>
      <top style="hair">
        <color indexed="44"/>
      </top>
      <bottom style="hair">
        <color indexed="44"/>
      </bottom>
    </border>
    <border>
      <left>
        <color indexed="63"/>
      </left>
      <right style="hair">
        <color indexed="44"/>
      </right>
      <top style="hair">
        <color indexed="44"/>
      </top>
      <bottom>
        <color indexed="63"/>
      </bottom>
    </border>
    <border>
      <left style="hair">
        <color indexed="44"/>
      </left>
      <right style="hair">
        <color indexed="44"/>
      </right>
      <top style="hair">
        <color indexed="44"/>
      </top>
      <bottom>
        <color indexed="63"/>
      </bottom>
    </border>
    <border>
      <left style="hair">
        <color indexed="44"/>
      </left>
      <right>
        <color indexed="63"/>
      </right>
      <top style="hair">
        <color indexed="44"/>
      </top>
      <bottom>
        <color indexed="63"/>
      </bottom>
    </border>
    <border>
      <left>
        <color indexed="63"/>
      </left>
      <right style="hair">
        <color indexed="44"/>
      </right>
      <top>
        <color indexed="63"/>
      </top>
      <bottom style="hair">
        <color indexed="44"/>
      </bottom>
    </border>
    <border>
      <left style="hair">
        <color indexed="44"/>
      </left>
      <right style="hair">
        <color indexed="44"/>
      </right>
      <top>
        <color indexed="63"/>
      </top>
      <bottom style="hair">
        <color indexed="44"/>
      </bottom>
    </border>
    <border>
      <left>
        <color indexed="63"/>
      </left>
      <right style="hair">
        <color indexed="44"/>
      </right>
      <top style="thin"/>
      <bottom style="double"/>
    </border>
    <border>
      <left style="hair">
        <color indexed="44"/>
      </left>
      <right>
        <color indexed="63"/>
      </right>
      <top style="thin"/>
      <bottom style="double"/>
    </border>
    <border>
      <left style="hair">
        <color indexed="44"/>
      </left>
      <right>
        <color indexed="63"/>
      </right>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41" fontId="0" fillId="8" borderId="0" applyBorder="0" applyAlignment="0" applyProtection="0"/>
    <xf numFmtId="41" fontId="0" fillId="22" borderId="0" applyBorder="0" applyAlignment="0">
      <protection locked="0"/>
    </xf>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203">
    <xf numFmtId="0" fontId="0" fillId="0" borderId="0" xfId="0" applyAlignment="1">
      <alignment/>
    </xf>
    <xf numFmtId="0" fontId="0" fillId="8" borderId="0" xfId="0" applyFont="1" applyFill="1" applyAlignment="1">
      <alignment/>
    </xf>
    <xf numFmtId="0" fontId="0" fillId="8" borderId="0" xfId="0" applyFill="1" applyAlignment="1">
      <alignment/>
    </xf>
    <xf numFmtId="168" fontId="0" fillId="8" borderId="0" xfId="42" applyNumberFormat="1" applyFont="1" applyFill="1" applyAlignment="1">
      <alignment/>
    </xf>
    <xf numFmtId="0" fontId="0" fillId="8" borderId="0" xfId="0" applyFill="1" applyAlignment="1">
      <alignment horizontal="center"/>
    </xf>
    <xf numFmtId="0" fontId="0" fillId="0" borderId="0" xfId="0" applyFont="1" applyBorder="1" applyAlignment="1" applyProtection="1">
      <alignment horizontal="right"/>
      <protection/>
    </xf>
    <xf numFmtId="0" fontId="0" fillId="0" borderId="0" xfId="0" applyFont="1" applyAlignment="1" applyProtection="1">
      <alignment/>
      <protection/>
    </xf>
    <xf numFmtId="0" fontId="1" fillId="8" borderId="0" xfId="0" applyFont="1" applyFill="1" applyAlignment="1">
      <alignment horizontal="centerContinuous"/>
    </xf>
    <xf numFmtId="0" fontId="0" fillId="0" borderId="0" xfId="0" applyFont="1" applyAlignment="1">
      <alignment/>
    </xf>
    <xf numFmtId="0" fontId="0" fillId="24" borderId="0" xfId="0" applyFill="1" applyAlignment="1">
      <alignment/>
    </xf>
    <xf numFmtId="9" fontId="0" fillId="8" borderId="0" xfId="61" applyFont="1" applyFill="1" applyAlignment="1">
      <alignment/>
    </xf>
    <xf numFmtId="0" fontId="1" fillId="8" borderId="0" xfId="0" applyFont="1" applyFill="1" applyAlignment="1">
      <alignment/>
    </xf>
    <xf numFmtId="168" fontId="0" fillId="8" borderId="0" xfId="42" applyNumberFormat="1" applyFont="1" applyFill="1" applyAlignment="1">
      <alignment/>
    </xf>
    <xf numFmtId="166" fontId="0" fillId="8" borderId="0" xfId="44" applyNumberFormat="1" applyFont="1" applyFill="1" applyAlignment="1">
      <alignment/>
    </xf>
    <xf numFmtId="0" fontId="0" fillId="8" borderId="0" xfId="0" applyFill="1" applyAlignment="1">
      <alignment horizontal="centerContinuous"/>
    </xf>
    <xf numFmtId="168" fontId="0" fillId="8" borderId="0" xfId="42" applyNumberFormat="1" applyFont="1" applyFill="1" applyAlignment="1">
      <alignment horizontal="left"/>
    </xf>
    <xf numFmtId="0" fontId="0" fillId="8" borderId="0" xfId="0" applyFont="1" applyFill="1" applyAlignment="1">
      <alignment horizontal="centerContinuous"/>
    </xf>
    <xf numFmtId="0" fontId="1" fillId="8" borderId="10" xfId="0" applyFont="1" applyFill="1" applyBorder="1" applyAlignment="1">
      <alignment/>
    </xf>
    <xf numFmtId="0" fontId="0" fillId="8" borderId="10" xfId="0" applyFont="1" applyFill="1" applyBorder="1" applyAlignment="1">
      <alignment/>
    </xf>
    <xf numFmtId="0" fontId="1" fillId="8" borderId="0" xfId="0" applyFont="1" applyFill="1" applyAlignment="1">
      <alignment horizontal="center"/>
    </xf>
    <xf numFmtId="0" fontId="0" fillId="8" borderId="0" xfId="0" applyFont="1" applyFill="1" applyAlignment="1" applyProtection="1">
      <alignment/>
      <protection/>
    </xf>
    <xf numFmtId="0" fontId="1" fillId="8" borderId="0" xfId="0" applyFont="1" applyFill="1" applyBorder="1" applyAlignment="1" applyProtection="1">
      <alignment horizontal="left"/>
      <protection/>
    </xf>
    <xf numFmtId="0" fontId="1" fillId="8" borderId="10" xfId="0" applyFont="1" applyFill="1" applyBorder="1" applyAlignment="1" quotePrefix="1">
      <alignment/>
    </xf>
    <xf numFmtId="0" fontId="0" fillId="8" borderId="10" xfId="0" applyFont="1" applyFill="1" applyBorder="1" applyAlignment="1" applyProtection="1">
      <alignment/>
      <protection/>
    </xf>
    <xf numFmtId="0" fontId="1" fillId="8" borderId="10" xfId="0" applyFont="1" applyFill="1" applyBorder="1" applyAlignment="1" applyProtection="1">
      <alignment horizontal="left"/>
      <protection/>
    </xf>
    <xf numFmtId="0" fontId="0" fillId="8" borderId="0" xfId="0" applyFont="1" applyFill="1" applyAlignment="1" quotePrefix="1">
      <alignment/>
    </xf>
    <xf numFmtId="0" fontId="4" fillId="8" borderId="0" xfId="0" applyFont="1" applyFill="1" applyAlignment="1">
      <alignment horizontal="center"/>
    </xf>
    <xf numFmtId="0" fontId="0" fillId="8" borderId="0" xfId="0" applyFont="1" applyFill="1" applyBorder="1" applyAlignment="1">
      <alignment/>
    </xf>
    <xf numFmtId="0" fontId="4" fillId="8" borderId="0" xfId="0" applyFont="1" applyFill="1" applyBorder="1" applyAlignment="1">
      <alignment horizontal="center"/>
    </xf>
    <xf numFmtId="0" fontId="0" fillId="8" borderId="0" xfId="0" applyFont="1" applyFill="1" applyAlignment="1">
      <alignment/>
    </xf>
    <xf numFmtId="0" fontId="6" fillId="8" borderId="0" xfId="0" applyFont="1" applyFill="1" applyBorder="1" applyAlignment="1">
      <alignment horizontal="center"/>
    </xf>
    <xf numFmtId="0" fontId="4" fillId="8" borderId="10" xfId="0" applyFont="1" applyFill="1" applyBorder="1" applyAlignment="1">
      <alignment horizontal="center"/>
    </xf>
    <xf numFmtId="0" fontId="1" fillId="8" borderId="11" xfId="0" applyFont="1" applyFill="1" applyBorder="1" applyAlignment="1">
      <alignment horizontal="center"/>
    </xf>
    <xf numFmtId="168" fontId="0" fillId="8" borderId="10" xfId="42" applyNumberFormat="1" applyFont="1" applyFill="1" applyBorder="1" applyAlignment="1">
      <alignment/>
    </xf>
    <xf numFmtId="168" fontId="0" fillId="8" borderId="10" xfId="42" applyNumberFormat="1" applyFont="1" applyFill="1" applyBorder="1" applyAlignment="1">
      <alignment/>
    </xf>
    <xf numFmtId="164" fontId="0" fillId="8" borderId="0" xfId="61" applyNumberFormat="1" applyFont="1" applyFill="1" applyBorder="1" applyAlignment="1">
      <alignment/>
    </xf>
    <xf numFmtId="42" fontId="0" fillId="8" borderId="0" xfId="42" applyNumberFormat="1" applyFont="1" applyFill="1" applyAlignment="1">
      <alignment/>
    </xf>
    <xf numFmtId="42" fontId="0" fillId="8" borderId="0" xfId="42" applyNumberFormat="1" applyFont="1" applyFill="1" applyAlignment="1">
      <alignment horizontal="center"/>
    </xf>
    <xf numFmtId="0" fontId="1" fillId="22" borderId="0" xfId="0" applyFont="1" applyFill="1" applyBorder="1" applyAlignment="1" applyProtection="1">
      <alignment horizontal="center"/>
      <protection locked="0"/>
    </xf>
    <xf numFmtId="41" fontId="0" fillId="22" borderId="0" xfId="44" applyNumberFormat="1" applyFont="1" applyFill="1" applyAlignment="1" applyProtection="1">
      <alignment/>
      <protection locked="0"/>
    </xf>
    <xf numFmtId="9" fontId="0" fillId="22" borderId="11" xfId="61" applyFont="1" applyFill="1" applyBorder="1" applyAlignment="1" applyProtection="1">
      <alignment/>
      <protection locked="0"/>
    </xf>
    <xf numFmtId="41" fontId="0" fillId="22" borderId="11" xfId="44" applyNumberFormat="1" applyFont="1" applyFill="1" applyBorder="1" applyAlignment="1" applyProtection="1">
      <alignment/>
      <protection locked="0"/>
    </xf>
    <xf numFmtId="164" fontId="0" fillId="22" borderId="12" xfId="61" applyNumberFormat="1" applyFont="1" applyFill="1" applyBorder="1" applyAlignment="1" applyProtection="1">
      <alignment/>
      <protection locked="0"/>
    </xf>
    <xf numFmtId="44" fontId="0" fillId="22" borderId="12" xfId="44" applyNumberFormat="1" applyFont="1" applyFill="1" applyBorder="1" applyAlignment="1" applyProtection="1">
      <alignment/>
      <protection locked="0"/>
    </xf>
    <xf numFmtId="42" fontId="0" fillId="8" borderId="0" xfId="42" applyNumberFormat="1" applyFont="1" applyFill="1" applyAlignment="1">
      <alignment/>
    </xf>
    <xf numFmtId="41" fontId="0" fillId="8" borderId="0" xfId="42" applyNumberFormat="1" applyFont="1" applyFill="1" applyAlignment="1">
      <alignment/>
    </xf>
    <xf numFmtId="41" fontId="0" fillId="8" borderId="11" xfId="42" applyNumberFormat="1" applyFont="1" applyFill="1" applyBorder="1" applyAlignment="1">
      <alignment/>
    </xf>
    <xf numFmtId="42" fontId="0" fillId="8" borderId="0" xfId="44" applyNumberFormat="1" applyFont="1" applyFill="1" applyAlignment="1">
      <alignment/>
    </xf>
    <xf numFmtId="42" fontId="0" fillId="8" borderId="13" xfId="44" applyNumberFormat="1" applyFont="1" applyFill="1" applyBorder="1" applyAlignment="1">
      <alignment/>
    </xf>
    <xf numFmtId="0" fontId="1" fillId="8" borderId="11" xfId="0" applyFont="1" applyFill="1" applyBorder="1" applyAlignment="1">
      <alignment/>
    </xf>
    <xf numFmtId="0" fontId="1" fillId="8" borderId="10" xfId="0" applyFont="1" applyFill="1" applyBorder="1" applyAlignment="1">
      <alignment horizontal="center"/>
    </xf>
    <xf numFmtId="42" fontId="0" fillId="8" borderId="0" xfId="44" applyNumberFormat="1" applyFont="1" applyFill="1" applyAlignment="1">
      <alignment/>
    </xf>
    <xf numFmtId="41" fontId="0" fillId="8" borderId="0" xfId="42" applyNumberFormat="1" applyFont="1" applyFill="1" applyAlignment="1">
      <alignment horizontal="left"/>
    </xf>
    <xf numFmtId="0" fontId="1" fillId="8" borderId="0" xfId="0" applyFont="1" applyFill="1" applyBorder="1" applyAlignment="1" applyProtection="1">
      <alignment horizontal="center"/>
      <protection/>
    </xf>
    <xf numFmtId="41" fontId="0" fillId="22" borderId="14" xfId="42" applyNumberFormat="1" applyFont="1" applyFill="1" applyBorder="1" applyAlignment="1" applyProtection="1">
      <alignment/>
      <protection locked="0"/>
    </xf>
    <xf numFmtId="41" fontId="0" fillId="22" borderId="15" xfId="42" applyNumberFormat="1" applyFont="1" applyFill="1" applyBorder="1" applyAlignment="1" applyProtection="1">
      <alignment/>
      <protection locked="0"/>
    </xf>
    <xf numFmtId="42" fontId="0" fillId="22" borderId="16" xfId="44" applyNumberFormat="1" applyFont="1" applyFill="1" applyBorder="1" applyAlignment="1" applyProtection="1">
      <alignment/>
      <protection locked="0"/>
    </xf>
    <xf numFmtId="42" fontId="0" fillId="22" borderId="17" xfId="44" applyNumberFormat="1" applyFont="1" applyFill="1" applyBorder="1" applyAlignment="1" applyProtection="1">
      <alignment/>
      <protection locked="0"/>
    </xf>
    <xf numFmtId="42" fontId="0" fillId="22" borderId="0" xfId="44" applyNumberFormat="1" applyFont="1" applyFill="1" applyAlignment="1" applyProtection="1">
      <alignment/>
      <protection locked="0"/>
    </xf>
    <xf numFmtId="42" fontId="0" fillId="22" borderId="18" xfId="44" applyNumberFormat="1" applyFont="1" applyFill="1" applyBorder="1" applyAlignment="1" applyProtection="1">
      <alignment horizontal="center"/>
      <protection locked="0"/>
    </xf>
    <xf numFmtId="41" fontId="0" fillId="22" borderId="19" xfId="42" applyNumberFormat="1" applyFont="1" applyFill="1" applyBorder="1" applyAlignment="1" applyProtection="1">
      <alignment/>
      <protection locked="0"/>
    </xf>
    <xf numFmtId="41" fontId="0" fillId="22" borderId="11" xfId="42" applyNumberFormat="1" applyFont="1" applyFill="1" applyBorder="1" applyAlignment="1" applyProtection="1">
      <alignment/>
      <protection locked="0"/>
    </xf>
    <xf numFmtId="42" fontId="0" fillId="22" borderId="13" xfId="44" applyNumberFormat="1" applyFont="1" applyFill="1" applyBorder="1" applyAlignment="1" applyProtection="1">
      <alignment/>
      <protection locked="0"/>
    </xf>
    <xf numFmtId="41" fontId="0" fillId="22" borderId="0" xfId="42" applyNumberFormat="1" applyFont="1" applyFill="1" applyAlignment="1" applyProtection="1">
      <alignment/>
      <protection locked="0"/>
    </xf>
    <xf numFmtId="41" fontId="0" fillId="8" borderId="0" xfId="42" applyNumberFormat="1" applyFont="1" applyFill="1" applyBorder="1" applyAlignment="1">
      <alignment/>
    </xf>
    <xf numFmtId="41" fontId="0" fillId="8" borderId="11" xfId="44" applyNumberFormat="1" applyFont="1" applyFill="1" applyBorder="1" applyAlignment="1">
      <alignment/>
    </xf>
    <xf numFmtId="41" fontId="0" fillId="8" borderId="0" xfId="0" applyNumberFormat="1" applyFill="1" applyAlignment="1">
      <alignment/>
    </xf>
    <xf numFmtId="41" fontId="0" fillId="8" borderId="0" xfId="44" applyNumberFormat="1" applyFont="1" applyFill="1" applyBorder="1" applyAlignment="1">
      <alignment/>
    </xf>
    <xf numFmtId="41" fontId="0" fillId="8" borderId="11" xfId="0" applyNumberFormat="1" applyFill="1" applyBorder="1" applyAlignment="1">
      <alignment/>
    </xf>
    <xf numFmtId="42" fontId="0" fillId="8" borderId="13" xfId="44" applyNumberFormat="1" applyFont="1" applyFill="1" applyBorder="1" applyAlignment="1">
      <alignment/>
    </xf>
    <xf numFmtId="42" fontId="0" fillId="8" borderId="12" xfId="44" applyNumberFormat="1" applyFont="1" applyFill="1" applyBorder="1" applyAlignment="1">
      <alignment/>
    </xf>
    <xf numFmtId="42" fontId="0" fillId="8" borderId="0" xfId="0" applyNumberFormat="1" applyFill="1" applyAlignment="1">
      <alignment/>
    </xf>
    <xf numFmtId="42" fontId="0" fillId="8" borderId="13" xfId="0" applyNumberFormat="1" applyFill="1" applyBorder="1" applyAlignment="1">
      <alignment/>
    </xf>
    <xf numFmtId="9" fontId="0" fillId="8" borderId="0" xfId="61" applyNumberFormat="1" applyFont="1" applyFill="1" applyAlignment="1">
      <alignment/>
    </xf>
    <xf numFmtId="41" fontId="0" fillId="22" borderId="12" xfId="42" applyNumberFormat="1" applyFont="1" applyFill="1" applyBorder="1" applyAlignment="1" applyProtection="1">
      <alignment/>
      <protection locked="0"/>
    </xf>
    <xf numFmtId="0" fontId="1" fillId="0" borderId="0" xfId="0" applyFont="1" applyBorder="1" applyAlignment="1" applyProtection="1">
      <alignment/>
      <protection/>
    </xf>
    <xf numFmtId="0" fontId="1" fillId="0" borderId="0" xfId="0" applyFont="1" applyAlignment="1" applyProtection="1">
      <alignment/>
      <protection locked="0"/>
    </xf>
    <xf numFmtId="41" fontId="0" fillId="22" borderId="0" xfId="42" applyNumberFormat="1" applyFont="1" applyFill="1" applyAlignment="1" applyProtection="1">
      <alignment/>
      <protection locked="0"/>
    </xf>
    <xf numFmtId="41" fontId="0" fillId="22" borderId="13" xfId="42" applyNumberFormat="1" applyFont="1" applyFill="1" applyBorder="1" applyAlignment="1" applyProtection="1">
      <alignment/>
      <protection locked="0"/>
    </xf>
    <xf numFmtId="41" fontId="0" fillId="8" borderId="0" xfId="42" applyNumberFormat="1" applyFont="1" applyFill="1" applyBorder="1" applyAlignment="1">
      <alignment/>
    </xf>
    <xf numFmtId="42" fontId="0" fillId="22" borderId="12" xfId="44" applyNumberFormat="1" applyFont="1" applyFill="1" applyBorder="1" applyAlignment="1" applyProtection="1">
      <alignment/>
      <protection locked="0"/>
    </xf>
    <xf numFmtId="44" fontId="0" fillId="22" borderId="12" xfId="44" applyNumberFormat="1" applyFont="1" applyFill="1" applyBorder="1" applyAlignment="1" applyProtection="1">
      <alignment/>
      <protection locked="0"/>
    </xf>
    <xf numFmtId="41" fontId="0" fillId="22" borderId="16" xfId="42" applyNumberFormat="1" applyFont="1" applyFill="1" applyBorder="1" applyAlignment="1" applyProtection="1">
      <alignment/>
      <protection locked="0"/>
    </xf>
    <xf numFmtId="41" fontId="0" fillId="8" borderId="0" xfId="42" applyNumberFormat="1" applyFont="1" applyFill="1" applyAlignment="1">
      <alignment/>
    </xf>
    <xf numFmtId="41" fontId="0" fillId="22" borderId="19" xfId="42" applyNumberFormat="1" applyFont="1" applyFill="1" applyBorder="1" applyAlignment="1" applyProtection="1">
      <alignment/>
      <protection locked="0"/>
    </xf>
    <xf numFmtId="41" fontId="0" fillId="22" borderId="13" xfId="44" applyNumberFormat="1" applyFont="1" applyFill="1" applyBorder="1" applyAlignment="1" applyProtection="1">
      <alignment/>
      <protection locked="0"/>
    </xf>
    <xf numFmtId="41" fontId="0" fillId="22" borderId="16" xfId="44" applyNumberFormat="1" applyFont="1" applyFill="1" applyBorder="1" applyAlignment="1" applyProtection="1">
      <alignment/>
      <protection locked="0"/>
    </xf>
    <xf numFmtId="42" fontId="0" fillId="22" borderId="0" xfId="44" applyNumberFormat="1" applyFont="1" applyFill="1" applyAlignment="1" applyProtection="1">
      <alignment/>
      <protection locked="0"/>
    </xf>
    <xf numFmtId="42" fontId="0" fillId="22" borderId="13" xfId="44" applyNumberFormat="1" applyFont="1" applyFill="1" applyBorder="1" applyAlignment="1" applyProtection="1">
      <alignment/>
      <protection locked="0"/>
    </xf>
    <xf numFmtId="42" fontId="0" fillId="22" borderId="13" xfId="42" applyNumberFormat="1" applyFont="1" applyFill="1" applyBorder="1" applyAlignment="1" applyProtection="1">
      <alignment/>
      <protection locked="0"/>
    </xf>
    <xf numFmtId="41" fontId="0" fillId="22" borderId="20" xfId="42" applyNumberFormat="1" applyFont="1" applyFill="1" applyBorder="1" applyAlignment="1" applyProtection="1">
      <alignment/>
      <protection locked="0"/>
    </xf>
    <xf numFmtId="41" fontId="0" fillId="8" borderId="0" xfId="0" applyNumberFormat="1" applyFill="1" applyBorder="1" applyAlignment="1">
      <alignment/>
    </xf>
    <xf numFmtId="0" fontId="0" fillId="8" borderId="0" xfId="0" applyFont="1" applyFill="1" applyAlignment="1">
      <alignment horizontal="left"/>
    </xf>
    <xf numFmtId="41" fontId="0" fillId="22" borderId="16" xfId="42" applyNumberFormat="1" applyFont="1" applyFill="1" applyBorder="1" applyAlignment="1" applyProtection="1">
      <alignment/>
      <protection locked="0"/>
    </xf>
    <xf numFmtId="41" fontId="0" fillId="8" borderId="0" xfId="0" applyNumberFormat="1" applyFont="1" applyFill="1" applyAlignment="1">
      <alignment/>
    </xf>
    <xf numFmtId="41" fontId="0" fillId="22" borderId="11" xfId="0" applyNumberFormat="1" applyFont="1" applyFill="1" applyBorder="1" applyAlignment="1" applyProtection="1">
      <alignment/>
      <protection locked="0"/>
    </xf>
    <xf numFmtId="41" fontId="0" fillId="22" borderId="21" xfId="0" applyNumberFormat="1" applyFont="1" applyFill="1" applyBorder="1" applyAlignment="1" applyProtection="1">
      <alignment/>
      <protection locked="0"/>
    </xf>
    <xf numFmtId="41" fontId="0" fillId="22" borderId="16" xfId="42" applyNumberFormat="1" applyFont="1" applyFill="1" applyBorder="1" applyAlignment="1" applyProtection="1">
      <alignment/>
      <protection locked="0"/>
    </xf>
    <xf numFmtId="41" fontId="0" fillId="22" borderId="19" xfId="42" applyNumberFormat="1" applyFont="1" applyFill="1" applyBorder="1" applyAlignment="1" applyProtection="1">
      <alignment/>
      <protection locked="0"/>
    </xf>
    <xf numFmtId="41" fontId="0" fillId="22" borderId="0" xfId="42" applyNumberFormat="1" applyFont="1" applyFill="1" applyBorder="1" applyAlignment="1" applyProtection="1">
      <alignment/>
      <protection locked="0"/>
    </xf>
    <xf numFmtId="41" fontId="0" fillId="8" borderId="0" xfId="0" applyNumberFormat="1" applyFont="1" applyFill="1" applyBorder="1" applyAlignment="1">
      <alignment/>
    </xf>
    <xf numFmtId="41" fontId="0" fillId="22" borderId="0" xfId="42" applyNumberFormat="1" applyFont="1" applyFill="1" applyBorder="1" applyAlignment="1" applyProtection="1">
      <alignment/>
      <protection locked="0"/>
    </xf>
    <xf numFmtId="42" fontId="0" fillId="22" borderId="22" xfId="44" applyNumberFormat="1" applyFont="1" applyFill="1" applyBorder="1" applyAlignment="1" applyProtection="1">
      <alignment/>
      <protection locked="0"/>
    </xf>
    <xf numFmtId="41" fontId="0" fillId="22" borderId="17" xfId="42" applyNumberFormat="1" applyFont="1" applyFill="1" applyBorder="1" applyAlignment="1" applyProtection="1">
      <alignment horizontal="center"/>
      <protection locked="0"/>
    </xf>
    <xf numFmtId="41" fontId="0" fillId="22" borderId="23" xfId="42" applyNumberFormat="1" applyFont="1" applyFill="1" applyBorder="1" applyAlignment="1" applyProtection="1">
      <alignment horizontal="center"/>
      <protection locked="0"/>
    </xf>
    <xf numFmtId="42" fontId="0" fillId="22" borderId="13" xfId="0" applyNumberFormat="1" applyFont="1" applyFill="1" applyBorder="1" applyAlignment="1" applyProtection="1">
      <alignment/>
      <protection locked="0"/>
    </xf>
    <xf numFmtId="41" fontId="0" fillId="8" borderId="0" xfId="56" applyBorder="1" applyAlignment="1" applyProtection="1">
      <alignment/>
      <protection locked="0"/>
    </xf>
    <xf numFmtId="0" fontId="1" fillId="8" borderId="0" xfId="0" applyFont="1" applyFill="1" applyBorder="1" applyAlignment="1">
      <alignment horizontal="center"/>
    </xf>
    <xf numFmtId="0" fontId="0" fillId="8" borderId="0" xfId="0" applyFill="1" applyAlignment="1">
      <alignment horizontal="left"/>
    </xf>
    <xf numFmtId="0" fontId="2" fillId="8" borderId="0" xfId="0" applyFont="1" applyFill="1" applyAlignment="1">
      <alignment horizontal="left"/>
    </xf>
    <xf numFmtId="41" fontId="0" fillId="0" borderId="0" xfId="0" applyNumberFormat="1" applyAlignment="1">
      <alignment/>
    </xf>
    <xf numFmtId="0" fontId="2" fillId="8" borderId="0" xfId="0" applyFont="1" applyFill="1" applyAlignment="1" applyProtection="1">
      <alignment horizontal="center"/>
      <protection/>
    </xf>
    <xf numFmtId="41" fontId="2" fillId="8" borderId="24" xfId="0" applyNumberFormat="1" applyFont="1" applyFill="1" applyBorder="1" applyAlignment="1">
      <alignment horizontal="center"/>
    </xf>
    <xf numFmtId="0" fontId="2" fillId="8" borderId="24" xfId="0" applyFont="1" applyFill="1" applyBorder="1" applyAlignment="1">
      <alignment horizontal="center"/>
    </xf>
    <xf numFmtId="0" fontId="2" fillId="8" borderId="0" xfId="0" applyFont="1" applyFill="1" applyBorder="1" applyAlignment="1">
      <alignment horizontal="center"/>
    </xf>
    <xf numFmtId="0" fontId="2" fillId="8" borderId="0" xfId="0" applyFont="1" applyFill="1" applyAlignment="1">
      <alignment horizontal="center"/>
    </xf>
    <xf numFmtId="41" fontId="0" fillId="22" borderId="12" xfId="57" applyBorder="1" applyAlignment="1">
      <alignment/>
      <protection locked="0"/>
    </xf>
    <xf numFmtId="0" fontId="2" fillId="8" borderId="0" xfId="0" applyFont="1" applyFill="1" applyBorder="1" applyAlignment="1" applyProtection="1">
      <alignment horizontal="center"/>
      <protection/>
    </xf>
    <xf numFmtId="164" fontId="0" fillId="22" borderId="12" xfId="57" applyNumberFormat="1" applyBorder="1" applyAlignment="1">
      <alignment/>
      <protection locked="0"/>
    </xf>
    <xf numFmtId="0" fontId="2" fillId="8" borderId="0" xfId="0" applyFont="1" applyFill="1" applyBorder="1" applyAlignment="1" applyProtection="1">
      <alignment horizontal="left"/>
      <protection/>
    </xf>
    <xf numFmtId="41" fontId="0" fillId="22" borderId="0" xfId="42" applyNumberFormat="1" applyFont="1" applyFill="1" applyBorder="1" applyAlignment="1" applyProtection="1">
      <alignment/>
      <protection locked="0"/>
    </xf>
    <xf numFmtId="41" fontId="0" fillId="22" borderId="16" xfId="42" applyNumberFormat="1" applyFont="1" applyFill="1" applyBorder="1" applyAlignment="1" applyProtection="1">
      <alignment/>
      <protection locked="0"/>
    </xf>
    <xf numFmtId="41" fontId="0" fillId="8" borderId="0" xfId="56" applyAlignment="1">
      <alignment/>
    </xf>
    <xf numFmtId="9" fontId="0" fillId="8" borderId="0" xfId="56" applyNumberFormat="1" applyAlignment="1">
      <alignment/>
    </xf>
    <xf numFmtId="42" fontId="0" fillId="8" borderId="0" xfId="56" applyNumberFormat="1" applyAlignment="1">
      <alignment/>
    </xf>
    <xf numFmtId="41" fontId="0" fillId="8" borderId="0" xfId="56" applyFont="1" applyAlignment="1">
      <alignment/>
    </xf>
    <xf numFmtId="41" fontId="1" fillId="8" borderId="0" xfId="56" applyFont="1" applyAlignment="1">
      <alignment/>
    </xf>
    <xf numFmtId="41" fontId="1" fillId="8" borderId="0" xfId="56" applyFont="1" applyAlignment="1">
      <alignment horizontal="center"/>
    </xf>
    <xf numFmtId="41" fontId="1" fillId="8" borderId="11" xfId="56" applyFont="1" applyBorder="1" applyAlignment="1">
      <alignment horizontal="center"/>
    </xf>
    <xf numFmtId="41" fontId="0" fillId="8" borderId="0" xfId="56" applyFont="1" applyAlignment="1">
      <alignment horizontal="left"/>
    </xf>
    <xf numFmtId="42" fontId="0" fillId="8" borderId="0" xfId="56" applyNumberFormat="1" applyFont="1" applyAlignment="1">
      <alignment/>
    </xf>
    <xf numFmtId="41" fontId="0" fillId="8" borderId="11" xfId="56" applyFont="1" applyBorder="1" applyAlignment="1">
      <alignment/>
    </xf>
    <xf numFmtId="42" fontId="0" fillId="8" borderId="13" xfId="56" applyNumberFormat="1" applyFont="1" applyBorder="1" applyAlignment="1">
      <alignment/>
    </xf>
    <xf numFmtId="41" fontId="0" fillId="22" borderId="25" xfId="57" applyBorder="1" applyAlignment="1">
      <alignment/>
      <protection locked="0"/>
    </xf>
    <xf numFmtId="41" fontId="0" fillId="22" borderId="26" xfId="57" applyBorder="1" applyAlignment="1">
      <alignment/>
      <protection locked="0"/>
    </xf>
    <xf numFmtId="41" fontId="0" fillId="22" borderId="27" xfId="57" applyBorder="1" applyAlignment="1">
      <alignment/>
      <protection locked="0"/>
    </xf>
    <xf numFmtId="41" fontId="0" fillId="22" borderId="28" xfId="57" applyBorder="1" applyAlignment="1">
      <alignment/>
      <protection locked="0"/>
    </xf>
    <xf numFmtId="41" fontId="0" fillId="22" borderId="29" xfId="57" applyBorder="1" applyAlignment="1">
      <alignment/>
      <protection locked="0"/>
    </xf>
    <xf numFmtId="41" fontId="0" fillId="22" borderId="30" xfId="57" applyBorder="1" applyAlignment="1">
      <alignment/>
      <protection locked="0"/>
    </xf>
    <xf numFmtId="41" fontId="0" fillId="22" borderId="31" xfId="57" applyBorder="1" applyAlignment="1">
      <alignment/>
      <protection locked="0"/>
    </xf>
    <xf numFmtId="41" fontId="0" fillId="22" borderId="32" xfId="57" applyBorder="1" applyAlignment="1">
      <alignment/>
      <protection locked="0"/>
    </xf>
    <xf numFmtId="41" fontId="0" fillId="22" borderId="33" xfId="57" applyBorder="1" applyAlignment="1">
      <alignment/>
      <protection locked="0"/>
    </xf>
    <xf numFmtId="41" fontId="0" fillId="22" borderId="34" xfId="57" applyBorder="1" applyAlignment="1">
      <alignment/>
      <protection locked="0"/>
    </xf>
    <xf numFmtId="41" fontId="0" fillId="22" borderId="35" xfId="57" applyBorder="1" applyAlignment="1">
      <alignment/>
      <protection locked="0"/>
    </xf>
    <xf numFmtId="41" fontId="0" fillId="22" borderId="18" xfId="57" applyBorder="1" applyAlignment="1">
      <alignment/>
      <protection locked="0"/>
    </xf>
    <xf numFmtId="41" fontId="0" fillId="22" borderId="36" xfId="57" applyBorder="1" applyAlignment="1">
      <alignment/>
      <protection locked="0"/>
    </xf>
    <xf numFmtId="41" fontId="0" fillId="22" borderId="37" xfId="57" applyBorder="1" applyAlignment="1">
      <alignment/>
      <protection locked="0"/>
    </xf>
    <xf numFmtId="41" fontId="0" fillId="22" borderId="20" xfId="57" applyBorder="1" applyAlignment="1">
      <alignment/>
      <protection locked="0"/>
    </xf>
    <xf numFmtId="41" fontId="0" fillId="22" borderId="13" xfId="57" applyBorder="1" applyAlignment="1">
      <alignment/>
      <protection locked="0"/>
    </xf>
    <xf numFmtId="41" fontId="0" fillId="8" borderId="0" xfId="56" applyBorder="1" applyAlignment="1">
      <alignment/>
    </xf>
    <xf numFmtId="0" fontId="2" fillId="8" borderId="24" xfId="0" applyFont="1" applyFill="1" applyBorder="1" applyAlignment="1" applyProtection="1">
      <alignment horizontal="center"/>
      <protection/>
    </xf>
    <xf numFmtId="41" fontId="0" fillId="22" borderId="16" xfId="57" applyBorder="1" applyAlignment="1">
      <alignment/>
      <protection locked="0"/>
    </xf>
    <xf numFmtId="41" fontId="0" fillId="22" borderId="19" xfId="57" applyBorder="1" applyAlignment="1">
      <alignment/>
      <protection locked="0"/>
    </xf>
    <xf numFmtId="41" fontId="0" fillId="22" borderId="23" xfId="57" applyBorder="1" applyAlignment="1">
      <alignment/>
      <protection locked="0"/>
    </xf>
    <xf numFmtId="41" fontId="0" fillId="22" borderId="14" xfId="57" applyBorder="1" applyAlignment="1">
      <alignment/>
      <protection locked="0"/>
    </xf>
    <xf numFmtId="42" fontId="0" fillId="22" borderId="16" xfId="57" applyNumberFormat="1" applyBorder="1" applyAlignment="1">
      <alignment/>
      <protection locked="0"/>
    </xf>
    <xf numFmtId="42" fontId="0" fillId="22" borderId="13" xfId="57" applyNumberFormat="1" applyBorder="1" applyAlignment="1">
      <alignment/>
      <protection locked="0"/>
    </xf>
    <xf numFmtId="42" fontId="0" fillId="8" borderId="13" xfId="56" applyNumberFormat="1" applyBorder="1" applyAlignment="1">
      <alignment/>
    </xf>
    <xf numFmtId="41" fontId="0" fillId="8" borderId="0" xfId="56" applyAlignment="1" applyProtection="1">
      <alignment/>
      <protection locked="0"/>
    </xf>
    <xf numFmtId="42" fontId="0" fillId="22" borderId="0" xfId="57" applyNumberFormat="1" applyBorder="1" applyAlignment="1">
      <alignment/>
      <protection locked="0"/>
    </xf>
    <xf numFmtId="42" fontId="0" fillId="22" borderId="12" xfId="57" applyNumberFormat="1" applyBorder="1" applyAlignment="1">
      <alignment/>
      <protection locked="0"/>
    </xf>
    <xf numFmtId="164" fontId="0" fillId="22" borderId="14" xfId="57" applyNumberFormat="1" applyBorder="1" applyAlignment="1">
      <alignment/>
      <protection locked="0"/>
    </xf>
    <xf numFmtId="42" fontId="0" fillId="22" borderId="19" xfId="57" applyNumberFormat="1" applyBorder="1" applyAlignment="1">
      <alignment/>
      <protection locked="0"/>
    </xf>
    <xf numFmtId="42" fontId="0" fillId="22" borderId="23" xfId="57" applyNumberFormat="1" applyBorder="1" applyAlignment="1">
      <alignment/>
      <protection locked="0"/>
    </xf>
    <xf numFmtId="41" fontId="0" fillId="22" borderId="38" xfId="57" applyBorder="1" applyAlignment="1">
      <alignment/>
      <protection locked="0"/>
    </xf>
    <xf numFmtId="41" fontId="0" fillId="22" borderId="0" xfId="57" applyBorder="1" applyAlignment="1">
      <alignment horizontal="center"/>
      <protection locked="0"/>
    </xf>
    <xf numFmtId="41" fontId="0" fillId="22" borderId="16" xfId="57" applyBorder="1" applyAlignment="1">
      <alignment/>
      <protection locked="0"/>
    </xf>
    <xf numFmtId="41" fontId="0" fillId="8" borderId="11" xfId="56" applyBorder="1" applyAlignment="1">
      <alignment/>
    </xf>
    <xf numFmtId="0" fontId="0" fillId="8" borderId="11" xfId="0" applyFont="1" applyFill="1" applyBorder="1" applyAlignment="1">
      <alignment/>
    </xf>
    <xf numFmtId="0" fontId="0" fillId="8" borderId="39" xfId="0" applyFill="1" applyBorder="1" applyAlignment="1">
      <alignment horizontal="left"/>
    </xf>
    <xf numFmtId="0" fontId="0" fillId="8" borderId="39" xfId="0" applyFont="1" applyFill="1" applyBorder="1" applyAlignment="1">
      <alignment horizontal="left"/>
    </xf>
    <xf numFmtId="0" fontId="0" fillId="8" borderId="11" xfId="0" applyFont="1" applyFill="1" applyBorder="1" applyAlignment="1">
      <alignment horizontal="left"/>
    </xf>
    <xf numFmtId="0" fontId="0" fillId="8" borderId="11" xfId="0" applyFill="1" applyBorder="1" applyAlignment="1">
      <alignment horizontal="left"/>
    </xf>
    <xf numFmtId="0" fontId="0" fillId="8" borderId="0" xfId="0" applyFont="1" applyFill="1" applyAlignment="1">
      <alignment horizontal="left"/>
    </xf>
    <xf numFmtId="41" fontId="0" fillId="8" borderId="0" xfId="56" applyBorder="1" applyAlignment="1" applyProtection="1">
      <alignment/>
      <protection/>
    </xf>
    <xf numFmtId="41" fontId="0" fillId="8" borderId="0" xfId="56" applyFont="1" applyAlignment="1">
      <alignment horizontal="left"/>
    </xf>
    <xf numFmtId="0" fontId="1" fillId="0" borderId="0" xfId="0" applyFont="1" applyAlignment="1" applyProtection="1">
      <alignment horizontal="left"/>
      <protection locked="0"/>
    </xf>
    <xf numFmtId="0" fontId="1" fillId="0" borderId="0" xfId="0" applyFont="1" applyBorder="1" applyAlignment="1" applyProtection="1">
      <alignment horizontal="left"/>
      <protection/>
    </xf>
    <xf numFmtId="41" fontId="1" fillId="8" borderId="11" xfId="56" applyFont="1" applyBorder="1" applyAlignment="1">
      <alignment horizontal="center"/>
    </xf>
    <xf numFmtId="41" fontId="1" fillId="8" borderId="0" xfId="56" applyFont="1" applyAlignment="1">
      <alignment horizontal="center"/>
    </xf>
    <xf numFmtId="41" fontId="0" fillId="0" borderId="0" xfId="0" applyNumberFormat="1" applyAlignment="1">
      <alignment horizontal="left"/>
    </xf>
    <xf numFmtId="0" fontId="1" fillId="8" borderId="0" xfId="0" applyFont="1" applyFill="1" applyAlignment="1">
      <alignment horizontal="center"/>
    </xf>
    <xf numFmtId="0" fontId="0" fillId="22" borderId="0" xfId="0" applyFill="1" applyAlignment="1" applyProtection="1">
      <alignment horizontal="left"/>
      <protection locked="0"/>
    </xf>
    <xf numFmtId="0" fontId="0" fillId="22" borderId="17" xfId="0" applyFill="1" applyBorder="1" applyAlignment="1" applyProtection="1">
      <alignment horizontal="left"/>
      <protection locked="0"/>
    </xf>
    <xf numFmtId="0" fontId="0" fillId="22" borderId="25" xfId="0" applyFill="1" applyBorder="1" applyAlignment="1" applyProtection="1">
      <alignment horizontal="left"/>
      <protection locked="0"/>
    </xf>
    <xf numFmtId="0" fontId="0" fillId="8" borderId="0" xfId="0" applyFont="1" applyFill="1" applyAlignment="1">
      <alignment horizontal="left"/>
    </xf>
    <xf numFmtId="0" fontId="1" fillId="8" borderId="0" xfId="0" applyFont="1" applyFill="1" applyAlignment="1">
      <alignment horizontal="left"/>
    </xf>
    <xf numFmtId="0" fontId="0" fillId="8" borderId="0" xfId="0" applyFill="1" applyAlignment="1">
      <alignment horizontal="left"/>
    </xf>
    <xf numFmtId="0" fontId="0" fillId="0" borderId="0" xfId="0" applyAlignment="1">
      <alignment horizontal="left"/>
    </xf>
    <xf numFmtId="0" fontId="5" fillId="8" borderId="0" xfId="0" applyFont="1" applyFill="1" applyBorder="1" applyAlignment="1">
      <alignment horizontal="left" vertical="top" wrapText="1"/>
    </xf>
    <xf numFmtId="0" fontId="0" fillId="8" borderId="0" xfId="0" applyFont="1" applyFill="1" applyBorder="1" applyAlignment="1">
      <alignment horizontal="left"/>
    </xf>
    <xf numFmtId="0" fontId="0" fillId="8" borderId="0" xfId="0" applyFill="1" applyBorder="1" applyAlignment="1">
      <alignment horizontal="left"/>
    </xf>
    <xf numFmtId="0" fontId="0" fillId="8" borderId="0" xfId="0" applyFont="1" applyFill="1" applyBorder="1" applyAlignment="1" quotePrefix="1">
      <alignment horizontal="left"/>
    </xf>
    <xf numFmtId="0" fontId="0" fillId="24" borderId="0" xfId="0" applyFill="1" applyAlignment="1">
      <alignment horizontal="left"/>
    </xf>
    <xf numFmtId="0" fontId="9" fillId="8" borderId="0" xfId="0" applyFont="1" applyFill="1" applyAlignment="1">
      <alignment horizontal="left"/>
    </xf>
    <xf numFmtId="0" fontId="1" fillId="8" borderId="10" xfId="0" applyFont="1" applyFill="1" applyBorder="1" applyAlignment="1">
      <alignment horizontal="left"/>
    </xf>
    <xf numFmtId="41" fontId="10" fillId="8" borderId="0" xfId="56" applyFont="1" applyAlignment="1">
      <alignment horizontal="left"/>
    </xf>
    <xf numFmtId="0" fontId="2" fillId="8" borderId="0" xfId="0" applyFont="1" applyFill="1" applyAlignment="1" applyProtection="1">
      <alignment horizontal="left"/>
      <protection/>
    </xf>
    <xf numFmtId="41" fontId="0" fillId="8" borderId="0" xfId="56" applyBorder="1" applyAlignment="1">
      <alignment horizontal="left"/>
    </xf>
    <xf numFmtId="41" fontId="2" fillId="8" borderId="0" xfId="56" applyFont="1" applyAlignment="1" applyProtection="1">
      <alignment horizontal="left"/>
      <protection/>
    </xf>
    <xf numFmtId="41" fontId="0" fillId="22" borderId="0" xfId="42" applyNumberFormat="1" applyFont="1" applyFill="1" applyBorder="1" applyAlignment="1" applyProtection="1">
      <alignment horizontal="left"/>
      <protection locked="0"/>
    </xf>
    <xf numFmtId="41" fontId="0" fillId="22" borderId="0" xfId="42" applyNumberFormat="1" applyFont="1" applyFill="1" applyBorder="1" applyAlignment="1" applyProtection="1">
      <alignment horizontal="center"/>
      <protection locked="0"/>
    </xf>
    <xf numFmtId="41" fontId="0" fillId="22" borderId="23" xfId="42" applyNumberFormat="1" applyFont="1" applyFill="1" applyBorder="1" applyAlignment="1" applyProtection="1">
      <alignment horizont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H Blue w/ #" xfId="56"/>
    <cellStyle name="MH Yellow w/ #"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139"/>
  <sheetViews>
    <sheetView showGridLines="0" tabSelected="1" zoomScalePageLayoutView="0" workbookViewId="0" topLeftCell="A1">
      <selection activeCell="C1" sqref="C1:D1"/>
    </sheetView>
  </sheetViews>
  <sheetFormatPr defaultColWidth="9.140625" defaultRowHeight="12.75"/>
  <cols>
    <col min="1" max="5" width="12.7109375" style="0" customWidth="1"/>
    <col min="6" max="6" width="4.7109375" style="0" customWidth="1"/>
    <col min="7" max="7" width="12.7109375" style="0" customWidth="1"/>
    <col min="8" max="8" width="4.7109375" style="0" customWidth="1"/>
    <col min="9" max="11" width="12.7109375" style="0" customWidth="1"/>
    <col min="12" max="12" width="2.7109375" style="0" customWidth="1"/>
    <col min="13" max="35" width="12.7109375" style="0" customWidth="1"/>
  </cols>
  <sheetData>
    <row r="1" spans="2:4" s="8" customFormat="1" ht="12.75">
      <c r="B1" s="5" t="s">
        <v>3</v>
      </c>
      <c r="C1" s="176"/>
      <c r="D1" s="176"/>
    </row>
    <row r="2" spans="2:4" s="8" customFormat="1" ht="12.75">
      <c r="B2" s="5" t="s">
        <v>4</v>
      </c>
      <c r="C2" s="176"/>
      <c r="D2" s="176"/>
    </row>
    <row r="3" spans="1:4" s="8" customFormat="1" ht="12.75">
      <c r="A3" s="6"/>
      <c r="B3" s="6"/>
      <c r="C3" s="177" t="s">
        <v>212</v>
      </c>
      <c r="D3" s="177"/>
    </row>
    <row r="4" spans="1:15" ht="12.75">
      <c r="A4" s="110"/>
      <c r="B4" s="110"/>
      <c r="C4" s="110"/>
      <c r="D4" s="110"/>
      <c r="E4" s="110"/>
      <c r="F4" s="110"/>
      <c r="G4" s="110"/>
      <c r="H4" s="110"/>
      <c r="I4" s="110"/>
      <c r="J4" s="110"/>
      <c r="K4" s="110"/>
      <c r="L4" s="110"/>
      <c r="M4" s="110"/>
      <c r="N4" s="110"/>
      <c r="O4" s="110"/>
    </row>
    <row r="5" spans="1:15" ht="12.75">
      <c r="A5" s="179" t="s">
        <v>213</v>
      </c>
      <c r="B5" s="179"/>
      <c r="C5" s="179"/>
      <c r="D5" s="179"/>
      <c r="E5" s="179"/>
      <c r="F5" s="179"/>
      <c r="G5" s="179"/>
      <c r="H5" s="179"/>
      <c r="I5" s="179"/>
      <c r="J5" s="179"/>
      <c r="K5" s="179"/>
      <c r="L5" s="122"/>
      <c r="M5" s="110"/>
      <c r="N5" s="110"/>
      <c r="O5" s="110"/>
    </row>
    <row r="6" spans="1:15" ht="12.75">
      <c r="A6" s="122"/>
      <c r="B6" s="122"/>
      <c r="C6" s="122"/>
      <c r="D6" s="122"/>
      <c r="E6" s="122"/>
      <c r="F6" s="122"/>
      <c r="G6" s="122"/>
      <c r="H6" s="122"/>
      <c r="I6" s="122"/>
      <c r="J6" s="122"/>
      <c r="K6" s="122"/>
      <c r="L6" s="122"/>
      <c r="M6" s="110"/>
      <c r="N6" s="110"/>
      <c r="O6" s="110"/>
    </row>
    <row r="7" spans="1:15" ht="12.75">
      <c r="A7" s="122"/>
      <c r="B7" s="122"/>
      <c r="C7" s="122"/>
      <c r="D7" s="127" t="s">
        <v>203</v>
      </c>
      <c r="E7" s="127" t="s">
        <v>205</v>
      </c>
      <c r="F7" s="178" t="s">
        <v>219</v>
      </c>
      <c r="G7" s="178"/>
      <c r="H7" s="178"/>
      <c r="I7" s="178"/>
      <c r="J7" s="127"/>
      <c r="K7" s="127" t="s">
        <v>5</v>
      </c>
      <c r="L7" s="122"/>
      <c r="M7" s="110"/>
      <c r="N7" s="110"/>
      <c r="O7" s="110"/>
    </row>
    <row r="8" spans="1:15" ht="12.75">
      <c r="A8" s="122"/>
      <c r="B8" s="122"/>
      <c r="C8" s="122"/>
      <c r="D8" s="128" t="s">
        <v>204</v>
      </c>
      <c r="E8" s="128" t="s">
        <v>206</v>
      </c>
      <c r="F8" s="128"/>
      <c r="G8" s="128" t="s">
        <v>6</v>
      </c>
      <c r="H8" s="128"/>
      <c r="I8" s="128" t="s">
        <v>7</v>
      </c>
      <c r="J8" s="128" t="s">
        <v>220</v>
      </c>
      <c r="K8" s="128" t="s">
        <v>221</v>
      </c>
      <c r="L8" s="122"/>
      <c r="M8" s="110"/>
      <c r="N8" s="110"/>
      <c r="O8" s="110"/>
    </row>
    <row r="9" spans="1:15" ht="12.75">
      <c r="A9" s="175" t="s">
        <v>192</v>
      </c>
      <c r="B9" s="175"/>
      <c r="C9" s="175"/>
      <c r="D9" s="133"/>
      <c r="E9" s="134"/>
      <c r="F9" s="134"/>
      <c r="G9" s="134"/>
      <c r="H9" s="134"/>
      <c r="I9" s="134"/>
      <c r="J9" s="134"/>
      <c r="K9" s="147"/>
      <c r="L9" s="122"/>
      <c r="M9" s="110"/>
      <c r="N9" s="110"/>
      <c r="O9" s="110"/>
    </row>
    <row r="10" spans="1:15" ht="12.75">
      <c r="A10" s="175" t="s">
        <v>193</v>
      </c>
      <c r="B10" s="175"/>
      <c r="C10" s="175"/>
      <c r="D10" s="136"/>
      <c r="E10" s="137"/>
      <c r="F10" s="137"/>
      <c r="G10" s="137"/>
      <c r="H10" s="137"/>
      <c r="I10" s="137"/>
      <c r="J10" s="138"/>
      <c r="K10" s="149"/>
      <c r="L10" s="122"/>
      <c r="M10" s="110"/>
      <c r="N10" s="110"/>
      <c r="O10" s="110"/>
    </row>
    <row r="11" spans="1:15" ht="12.75">
      <c r="A11" s="175"/>
      <c r="B11" s="175"/>
      <c r="C11" s="175"/>
      <c r="D11" s="136"/>
      <c r="E11" s="137"/>
      <c r="F11" s="137"/>
      <c r="G11" s="137"/>
      <c r="H11" s="137"/>
      <c r="I11" s="137"/>
      <c r="J11" s="137"/>
      <c r="K11" s="144"/>
      <c r="L11" s="122"/>
      <c r="M11" s="110"/>
      <c r="N11" s="110"/>
      <c r="O11" s="110"/>
    </row>
    <row r="12" spans="1:15" ht="12.75">
      <c r="A12" s="175" t="s">
        <v>194</v>
      </c>
      <c r="B12" s="175"/>
      <c r="C12" s="175"/>
      <c r="D12" s="136"/>
      <c r="E12" s="137"/>
      <c r="F12" s="137"/>
      <c r="G12" s="137"/>
      <c r="H12" s="137"/>
      <c r="I12" s="137"/>
      <c r="J12" s="137"/>
      <c r="K12" s="138"/>
      <c r="L12" s="122"/>
      <c r="M12" s="110"/>
      <c r="N12" s="110"/>
      <c r="O12" s="110"/>
    </row>
    <row r="13" spans="1:15" ht="12.75">
      <c r="A13" s="175" t="s">
        <v>195</v>
      </c>
      <c r="B13" s="175"/>
      <c r="C13" s="175"/>
      <c r="D13" s="136"/>
      <c r="E13" s="137"/>
      <c r="F13" s="137"/>
      <c r="G13" s="137"/>
      <c r="H13" s="137"/>
      <c r="I13" s="137"/>
      <c r="J13" s="137"/>
      <c r="K13" s="138"/>
      <c r="L13" s="122"/>
      <c r="M13" s="110"/>
      <c r="N13" s="110"/>
      <c r="O13" s="110"/>
    </row>
    <row r="14" spans="1:15" ht="12.75">
      <c r="A14" s="175" t="s">
        <v>196</v>
      </c>
      <c r="B14" s="175"/>
      <c r="C14" s="175"/>
      <c r="D14" s="136"/>
      <c r="E14" s="137"/>
      <c r="F14" s="137"/>
      <c r="G14" s="137"/>
      <c r="H14" s="137"/>
      <c r="I14" s="137"/>
      <c r="J14" s="137"/>
      <c r="K14" s="138"/>
      <c r="L14" s="122"/>
      <c r="M14" s="110"/>
      <c r="N14" s="110"/>
      <c r="O14" s="110"/>
    </row>
    <row r="15" spans="1:15" ht="12.75">
      <c r="A15" s="175" t="s">
        <v>214</v>
      </c>
      <c r="B15" s="175"/>
      <c r="C15" s="175"/>
      <c r="D15" s="136"/>
      <c r="E15" s="137"/>
      <c r="F15" s="137"/>
      <c r="G15" s="137"/>
      <c r="H15" s="137"/>
      <c r="I15" s="137"/>
      <c r="J15" s="137"/>
      <c r="K15" s="138"/>
      <c r="L15" s="122"/>
      <c r="M15" s="110"/>
      <c r="N15" s="110"/>
      <c r="O15" s="110"/>
    </row>
    <row r="16" spans="1:15" ht="12.75">
      <c r="A16" s="175" t="s">
        <v>197</v>
      </c>
      <c r="B16" s="175"/>
      <c r="C16" s="175"/>
      <c r="D16" s="136"/>
      <c r="E16" s="137"/>
      <c r="F16" s="137"/>
      <c r="G16" s="137"/>
      <c r="H16" s="137"/>
      <c r="I16" s="137"/>
      <c r="J16" s="137"/>
      <c r="K16" s="144"/>
      <c r="L16" s="122"/>
      <c r="M16" s="110"/>
      <c r="N16" s="110"/>
      <c r="O16" s="110"/>
    </row>
    <row r="17" spans="1:15" ht="12.75">
      <c r="A17" s="175" t="s">
        <v>215</v>
      </c>
      <c r="B17" s="175"/>
      <c r="C17" s="175"/>
      <c r="D17" s="139"/>
      <c r="E17" s="140"/>
      <c r="F17" s="140"/>
      <c r="G17" s="140"/>
      <c r="H17" s="140"/>
      <c r="I17" s="140"/>
      <c r="J17" s="140"/>
      <c r="K17" s="144"/>
      <c r="L17" s="122"/>
      <c r="M17" s="110"/>
      <c r="N17" s="110"/>
      <c r="O17" s="110"/>
    </row>
    <row r="18" spans="1:15" ht="13.5" thickBot="1">
      <c r="A18" s="175" t="s">
        <v>216</v>
      </c>
      <c r="B18" s="175"/>
      <c r="C18" s="175"/>
      <c r="D18" s="145"/>
      <c r="E18" s="148"/>
      <c r="F18" s="174"/>
      <c r="G18" s="174"/>
      <c r="H18" s="174"/>
      <c r="I18" s="174"/>
      <c r="J18" s="174"/>
      <c r="K18" s="148"/>
      <c r="L18" s="122"/>
      <c r="M18" s="110"/>
      <c r="N18" s="110"/>
      <c r="O18" s="110"/>
    </row>
    <row r="19" spans="1:15" ht="13.5" thickTop="1">
      <c r="A19" s="175"/>
      <c r="B19" s="175"/>
      <c r="C19" s="175"/>
      <c r="D19" s="117"/>
      <c r="E19" s="117"/>
      <c r="F19" s="106"/>
      <c r="G19" s="106"/>
      <c r="H19" s="106"/>
      <c r="I19" s="106"/>
      <c r="J19" s="106"/>
      <c r="K19" s="150"/>
      <c r="L19" s="122"/>
      <c r="M19" s="110"/>
      <c r="N19" s="110"/>
      <c r="O19" s="110"/>
    </row>
    <row r="20" spans="1:15" ht="12.75">
      <c r="A20" s="175" t="s">
        <v>199</v>
      </c>
      <c r="B20" s="175"/>
      <c r="C20" s="175"/>
      <c r="D20" s="142"/>
      <c r="E20" s="143"/>
      <c r="F20" s="143"/>
      <c r="G20" s="143"/>
      <c r="H20" s="143"/>
      <c r="I20" s="143"/>
      <c r="J20" s="143"/>
      <c r="K20" s="144"/>
      <c r="L20" s="122"/>
      <c r="M20" s="110"/>
      <c r="N20" s="110"/>
      <c r="O20" s="110"/>
    </row>
    <row r="21" spans="1:15" ht="12.75">
      <c r="A21" s="175" t="s">
        <v>217</v>
      </c>
      <c r="B21" s="175"/>
      <c r="C21" s="175"/>
      <c r="D21" s="136"/>
      <c r="E21" s="137"/>
      <c r="F21" s="137"/>
      <c r="G21" s="137"/>
      <c r="H21" s="137"/>
      <c r="I21" s="137"/>
      <c r="J21" s="137"/>
      <c r="K21" s="138"/>
      <c r="L21" s="122"/>
      <c r="M21" s="110"/>
      <c r="N21" s="110"/>
      <c r="O21" s="110"/>
    </row>
    <row r="22" spans="1:15" ht="12.75">
      <c r="A22" s="175" t="s">
        <v>200</v>
      </c>
      <c r="B22" s="175"/>
      <c r="C22" s="175"/>
      <c r="D22" s="136"/>
      <c r="E22" s="137"/>
      <c r="F22" s="137"/>
      <c r="G22" s="137"/>
      <c r="H22" s="137"/>
      <c r="I22" s="137"/>
      <c r="J22" s="137"/>
      <c r="K22" s="138"/>
      <c r="L22" s="122"/>
      <c r="M22" s="110"/>
      <c r="N22" s="110"/>
      <c r="O22" s="110"/>
    </row>
    <row r="23" spans="1:15" ht="12.75">
      <c r="A23" s="175" t="s">
        <v>201</v>
      </c>
      <c r="B23" s="175"/>
      <c r="C23" s="175"/>
      <c r="D23" s="136"/>
      <c r="E23" s="137"/>
      <c r="F23" s="137"/>
      <c r="G23" s="137"/>
      <c r="H23" s="137"/>
      <c r="I23" s="137"/>
      <c r="J23" s="137"/>
      <c r="K23" s="138"/>
      <c r="L23" s="122"/>
      <c r="M23" s="110"/>
      <c r="N23" s="110"/>
      <c r="O23" s="110"/>
    </row>
    <row r="24" spans="1:15" ht="12.75">
      <c r="A24" s="175" t="s">
        <v>224</v>
      </c>
      <c r="B24" s="175"/>
      <c r="C24" s="175"/>
      <c r="D24" s="139"/>
      <c r="E24" s="140"/>
      <c r="F24" s="140"/>
      <c r="G24" s="140"/>
      <c r="H24" s="140"/>
      <c r="I24" s="140"/>
      <c r="J24" s="140"/>
      <c r="K24" s="138"/>
      <c r="L24" s="122"/>
      <c r="M24" s="110"/>
      <c r="N24" s="110"/>
      <c r="O24" s="110"/>
    </row>
    <row r="25" spans="1:15" ht="13.5" thickBot="1">
      <c r="A25" s="175" t="s">
        <v>218</v>
      </c>
      <c r="B25" s="175"/>
      <c r="C25" s="175"/>
      <c r="D25" s="145"/>
      <c r="E25" s="148"/>
      <c r="F25" s="174"/>
      <c r="G25" s="148"/>
      <c r="H25" s="174"/>
      <c r="I25" s="148"/>
      <c r="J25" s="149"/>
      <c r="K25" s="148"/>
      <c r="L25" s="122"/>
      <c r="M25" s="110"/>
      <c r="N25" s="110"/>
      <c r="O25" s="110"/>
    </row>
    <row r="26" spans="1:15" ht="13.5" thickTop="1">
      <c r="A26" s="175"/>
      <c r="B26" s="175"/>
      <c r="C26" s="175"/>
      <c r="D26" s="117">
        <f>IF(D25="","",IF(D25=-3800000,"Correct!","Try again!"))</f>
      </c>
      <c r="E26" s="117">
        <f>IF(E25="","",IF(E25=-700000,"Correct!","Try again!"))</f>
      </c>
      <c r="F26" s="122"/>
      <c r="G26" s="117">
        <f>IF(G25="","",IF(G25=2040000,"Correct!","Try again!"))</f>
      </c>
      <c r="H26" s="122"/>
      <c r="I26" s="117">
        <f>IF(I25="","",IF(I25=2040000,"Correct!","Try again!"))</f>
      </c>
      <c r="J26" s="122"/>
      <c r="K26" s="117">
        <f>IF(K25="","",IF(K25=-5660000,"Correct!","Try again!"))</f>
      </c>
      <c r="L26" s="122"/>
      <c r="M26" s="110"/>
      <c r="N26" s="110"/>
      <c r="O26" s="110"/>
    </row>
    <row r="27" spans="1:15" ht="12.75">
      <c r="A27" s="175"/>
      <c r="B27" s="175"/>
      <c r="C27" s="175"/>
      <c r="D27" s="122"/>
      <c r="E27" s="122"/>
      <c r="F27" s="122"/>
      <c r="G27" s="122"/>
      <c r="H27" s="122"/>
      <c r="I27" s="122"/>
      <c r="J27" s="122"/>
      <c r="K27" s="122"/>
      <c r="L27" s="122"/>
      <c r="M27" s="110"/>
      <c r="N27" s="110"/>
      <c r="O27" s="110"/>
    </row>
    <row r="28" spans="1:15" ht="12.75">
      <c r="A28" s="175" t="s">
        <v>100</v>
      </c>
      <c r="B28" s="175"/>
      <c r="C28" s="175"/>
      <c r="D28" s="155"/>
      <c r="E28" s="122"/>
      <c r="F28" s="122"/>
      <c r="G28" s="122"/>
      <c r="H28" s="122"/>
      <c r="I28" s="122"/>
      <c r="J28" s="122"/>
      <c r="K28" s="122"/>
      <c r="L28" s="122"/>
      <c r="M28" s="110"/>
      <c r="N28" s="110"/>
      <c r="O28" s="110"/>
    </row>
    <row r="29" spans="1:15" ht="12.75">
      <c r="A29" s="175" t="s">
        <v>101</v>
      </c>
      <c r="B29" s="175"/>
      <c r="C29" s="175"/>
      <c r="D29" s="154"/>
      <c r="E29" s="122"/>
      <c r="F29" s="122"/>
      <c r="G29" s="122"/>
      <c r="H29" s="122"/>
      <c r="I29" s="122"/>
      <c r="J29" s="122"/>
      <c r="K29" s="122"/>
      <c r="L29" s="122"/>
      <c r="M29" s="110"/>
      <c r="N29" s="110"/>
      <c r="O29" s="110"/>
    </row>
    <row r="30" spans="1:15" ht="12.75">
      <c r="A30" s="175" t="s">
        <v>116</v>
      </c>
      <c r="B30" s="175"/>
      <c r="C30" s="175"/>
      <c r="D30" s="155"/>
      <c r="E30" s="122"/>
      <c r="F30" s="122"/>
      <c r="G30" s="122"/>
      <c r="H30" s="122"/>
      <c r="I30" s="122"/>
      <c r="J30" s="122"/>
      <c r="K30" s="122"/>
      <c r="L30" s="122"/>
      <c r="M30" s="110"/>
      <c r="N30" s="110"/>
      <c r="O30" s="110"/>
    </row>
    <row r="31" spans="1:15" ht="12.75">
      <c r="A31" s="175" t="s">
        <v>222</v>
      </c>
      <c r="B31" s="175"/>
      <c r="C31" s="175"/>
      <c r="D31" s="154"/>
      <c r="E31" s="122"/>
      <c r="F31" s="122"/>
      <c r="G31" s="122"/>
      <c r="H31" s="122"/>
      <c r="I31" s="122"/>
      <c r="J31" s="122"/>
      <c r="K31" s="122"/>
      <c r="L31" s="122"/>
      <c r="M31" s="110"/>
      <c r="N31" s="110"/>
      <c r="O31" s="110"/>
    </row>
    <row r="32" spans="1:15" ht="12.75">
      <c r="A32" s="175" t="s">
        <v>223</v>
      </c>
      <c r="B32" s="175"/>
      <c r="C32" s="175"/>
      <c r="D32" s="155"/>
      <c r="E32" s="122"/>
      <c r="F32" s="122"/>
      <c r="G32" s="122"/>
      <c r="H32" s="122"/>
      <c r="I32" s="122"/>
      <c r="J32" s="122"/>
      <c r="K32" s="122"/>
      <c r="L32" s="122"/>
      <c r="M32" s="110"/>
      <c r="N32" s="110"/>
      <c r="O32" s="110"/>
    </row>
    <row r="33" spans="1:15" ht="12.75">
      <c r="A33" s="175" t="s">
        <v>214</v>
      </c>
      <c r="B33" s="175"/>
      <c r="C33" s="175"/>
      <c r="D33" s="153"/>
      <c r="E33" s="122"/>
      <c r="F33" s="122"/>
      <c r="G33" s="122"/>
      <c r="H33" s="122"/>
      <c r="I33" s="122"/>
      <c r="J33" s="122"/>
      <c r="K33" s="122"/>
      <c r="L33" s="122"/>
      <c r="M33" s="110"/>
      <c r="N33" s="110"/>
      <c r="O33" s="110"/>
    </row>
    <row r="34" spans="1:15" ht="13.5" thickBot="1">
      <c r="A34" s="175" t="s">
        <v>215</v>
      </c>
      <c r="B34" s="175"/>
      <c r="C34" s="175"/>
      <c r="D34" s="156"/>
      <c r="E34" s="122"/>
      <c r="F34" s="122"/>
      <c r="G34" s="122"/>
      <c r="H34" s="122"/>
      <c r="I34" s="122"/>
      <c r="J34" s="122"/>
      <c r="K34" s="122"/>
      <c r="L34" s="122"/>
      <c r="M34" s="110"/>
      <c r="N34" s="110"/>
      <c r="O34" s="110"/>
    </row>
    <row r="35" spans="1:15" ht="13.5" thickTop="1">
      <c r="A35" s="175"/>
      <c r="B35" s="175"/>
      <c r="C35" s="175"/>
      <c r="D35" s="117">
        <f>IF(D34="","",IF(D34=200000,"Correct!","Try again!"))</f>
      </c>
      <c r="E35" s="122"/>
      <c r="F35" s="122"/>
      <c r="G35" s="122"/>
      <c r="H35" s="122"/>
      <c r="I35" s="122"/>
      <c r="J35" s="122"/>
      <c r="K35" s="122"/>
      <c r="L35" s="122"/>
      <c r="M35" s="110"/>
      <c r="N35" s="110"/>
      <c r="O35" s="110"/>
    </row>
    <row r="36" spans="1:15" ht="12.75">
      <c r="A36" s="110"/>
      <c r="B36" s="110"/>
      <c r="C36" s="110"/>
      <c r="D36" s="110"/>
      <c r="E36" s="110"/>
      <c r="F36" s="110"/>
      <c r="G36" s="110"/>
      <c r="H36" s="110"/>
      <c r="I36" s="110"/>
      <c r="J36" s="110"/>
      <c r="K36" s="110"/>
      <c r="L36" s="110"/>
      <c r="M36" s="110"/>
      <c r="N36" s="110"/>
      <c r="O36" s="110"/>
    </row>
    <row r="37" spans="1:15" ht="12.75">
      <c r="A37" s="110"/>
      <c r="B37" s="110"/>
      <c r="C37" s="110"/>
      <c r="D37" s="110"/>
      <c r="E37" s="110"/>
      <c r="F37" s="110"/>
      <c r="G37" s="110"/>
      <c r="H37" s="110"/>
      <c r="I37" s="110"/>
      <c r="J37" s="110"/>
      <c r="K37" s="110"/>
      <c r="L37" s="110"/>
      <c r="M37" s="110"/>
      <c r="N37" s="110"/>
      <c r="O37" s="110"/>
    </row>
    <row r="38" spans="1:15" ht="12.75">
      <c r="A38" s="110"/>
      <c r="B38" s="110"/>
      <c r="C38" s="110"/>
      <c r="D38" s="110"/>
      <c r="E38" s="110"/>
      <c r="F38" s="110"/>
      <c r="G38" s="110"/>
      <c r="H38" s="110"/>
      <c r="I38" s="110"/>
      <c r="J38" s="110"/>
      <c r="K38" s="110"/>
      <c r="L38" s="110"/>
      <c r="M38" s="110"/>
      <c r="N38" s="110"/>
      <c r="O38" s="110"/>
    </row>
    <row r="39" spans="1:15" ht="12.75">
      <c r="A39" s="110"/>
      <c r="B39" s="110"/>
      <c r="C39" s="110"/>
      <c r="D39" s="110"/>
      <c r="E39" s="110"/>
      <c r="F39" s="110"/>
      <c r="G39" s="110"/>
      <c r="H39" s="110"/>
      <c r="I39" s="110"/>
      <c r="J39" s="110"/>
      <c r="K39" s="110"/>
      <c r="L39" s="110"/>
      <c r="M39" s="110"/>
      <c r="N39" s="110"/>
      <c r="O39" s="110"/>
    </row>
    <row r="40" spans="1:15" ht="12.75">
      <c r="A40" s="110"/>
      <c r="B40" s="110"/>
      <c r="C40" s="110"/>
      <c r="D40" s="110"/>
      <c r="E40" s="110"/>
      <c r="F40" s="110"/>
      <c r="G40" s="110"/>
      <c r="H40" s="110"/>
      <c r="I40" s="110"/>
      <c r="J40" s="110"/>
      <c r="K40" s="110"/>
      <c r="L40" s="110"/>
      <c r="M40" s="110"/>
      <c r="N40" s="110"/>
      <c r="O40" s="110"/>
    </row>
    <row r="41" spans="1:15" ht="12.75">
      <c r="A41" s="110"/>
      <c r="B41" s="110"/>
      <c r="C41" s="110"/>
      <c r="D41" s="110"/>
      <c r="E41" s="110"/>
      <c r="F41" s="110"/>
      <c r="G41" s="110"/>
      <c r="H41" s="110"/>
      <c r="I41" s="110"/>
      <c r="J41" s="110"/>
      <c r="K41" s="110"/>
      <c r="L41" s="110"/>
      <c r="M41" s="110"/>
      <c r="N41" s="110"/>
      <c r="O41" s="110"/>
    </row>
    <row r="42" spans="1:15" ht="12.75">
      <c r="A42" s="110"/>
      <c r="B42" s="110"/>
      <c r="C42" s="110"/>
      <c r="D42" s="110"/>
      <c r="E42" s="110"/>
      <c r="F42" s="110"/>
      <c r="G42" s="110"/>
      <c r="H42" s="110"/>
      <c r="I42" s="110"/>
      <c r="J42" s="110"/>
      <c r="K42" s="110"/>
      <c r="L42" s="110"/>
      <c r="M42" s="110"/>
      <c r="N42" s="110"/>
      <c r="O42" s="110"/>
    </row>
    <row r="43" spans="1:15" ht="12.75">
      <c r="A43" s="110"/>
      <c r="B43" s="110"/>
      <c r="C43" s="110"/>
      <c r="D43" s="110"/>
      <c r="E43" s="110"/>
      <c r="F43" s="110"/>
      <c r="G43" s="110"/>
      <c r="H43" s="110"/>
      <c r="I43" s="110"/>
      <c r="J43" s="110"/>
      <c r="K43" s="110"/>
      <c r="L43" s="110"/>
      <c r="M43" s="110"/>
      <c r="N43" s="110"/>
      <c r="O43" s="110"/>
    </row>
    <row r="44" spans="1:15" ht="12.75">
      <c r="A44" s="110"/>
      <c r="B44" s="110"/>
      <c r="C44" s="110"/>
      <c r="D44" s="110"/>
      <c r="E44" s="110"/>
      <c r="F44" s="110"/>
      <c r="G44" s="110"/>
      <c r="H44" s="110"/>
      <c r="I44" s="110"/>
      <c r="J44" s="110"/>
      <c r="K44" s="110"/>
      <c r="L44" s="110"/>
      <c r="M44" s="110"/>
      <c r="N44" s="110"/>
      <c r="O44" s="110"/>
    </row>
    <row r="45" spans="1:15" ht="12.75">
      <c r="A45" s="110"/>
      <c r="B45" s="110"/>
      <c r="C45" s="110"/>
      <c r="D45" s="110"/>
      <c r="E45" s="110"/>
      <c r="F45" s="110"/>
      <c r="G45" s="110"/>
      <c r="H45" s="110"/>
      <c r="I45" s="110"/>
      <c r="J45" s="110"/>
      <c r="K45" s="110"/>
      <c r="L45" s="110"/>
      <c r="M45" s="110"/>
      <c r="N45" s="110"/>
      <c r="O45" s="110"/>
    </row>
    <row r="46" spans="1:15" ht="12.75">
      <c r="A46" s="110"/>
      <c r="B46" s="110"/>
      <c r="C46" s="110"/>
      <c r="D46" s="110"/>
      <c r="E46" s="110"/>
      <c r="F46" s="110"/>
      <c r="G46" s="110"/>
      <c r="H46" s="110"/>
      <c r="I46" s="110"/>
      <c r="J46" s="110"/>
      <c r="K46" s="110"/>
      <c r="L46" s="110"/>
      <c r="M46" s="110"/>
      <c r="N46" s="110"/>
      <c r="O46" s="110"/>
    </row>
    <row r="47" spans="1:15" ht="12.75">
      <c r="A47" s="110"/>
      <c r="B47" s="110"/>
      <c r="C47" s="110"/>
      <c r="D47" s="110"/>
      <c r="E47" s="110"/>
      <c r="F47" s="110"/>
      <c r="G47" s="110"/>
      <c r="H47" s="110"/>
      <c r="I47" s="110"/>
      <c r="J47" s="110"/>
      <c r="K47" s="110"/>
      <c r="L47" s="110"/>
      <c r="M47" s="110"/>
      <c r="N47" s="110"/>
      <c r="O47" s="110"/>
    </row>
    <row r="48" spans="1:15" ht="12.75">
      <c r="A48" s="110"/>
      <c r="B48" s="110"/>
      <c r="C48" s="110"/>
      <c r="D48" s="110"/>
      <c r="E48" s="110"/>
      <c r="F48" s="110"/>
      <c r="G48" s="110"/>
      <c r="H48" s="110"/>
      <c r="I48" s="110"/>
      <c r="J48" s="110"/>
      <c r="K48" s="110"/>
      <c r="L48" s="110"/>
      <c r="M48" s="110"/>
      <c r="N48" s="110"/>
      <c r="O48" s="110"/>
    </row>
    <row r="49" spans="1:15" ht="12.75">
      <c r="A49" s="110"/>
      <c r="B49" s="110"/>
      <c r="C49" s="110"/>
      <c r="D49" s="110"/>
      <c r="E49" s="110"/>
      <c r="F49" s="110"/>
      <c r="G49" s="110"/>
      <c r="H49" s="110"/>
      <c r="I49" s="110"/>
      <c r="J49" s="110"/>
      <c r="K49" s="110"/>
      <c r="L49" s="110"/>
      <c r="M49" s="110"/>
      <c r="N49" s="110"/>
      <c r="O49" s="110"/>
    </row>
    <row r="50" spans="1:15" ht="12.75">
      <c r="A50" s="110"/>
      <c r="B50" s="110"/>
      <c r="C50" s="110"/>
      <c r="D50" s="110"/>
      <c r="E50" s="110"/>
      <c r="F50" s="110"/>
      <c r="G50" s="110"/>
      <c r="H50" s="110"/>
      <c r="I50" s="110"/>
      <c r="J50" s="110"/>
      <c r="K50" s="110"/>
      <c r="L50" s="110"/>
      <c r="M50" s="110"/>
      <c r="N50" s="110"/>
      <c r="O50" s="110"/>
    </row>
    <row r="51" spans="1:15" ht="12.75">
      <c r="A51" s="110"/>
      <c r="B51" s="110"/>
      <c r="C51" s="110"/>
      <c r="D51" s="110"/>
      <c r="E51" s="110"/>
      <c r="F51" s="110"/>
      <c r="G51" s="110"/>
      <c r="H51" s="110"/>
      <c r="I51" s="110"/>
      <c r="J51" s="110"/>
      <c r="K51" s="110"/>
      <c r="L51" s="110"/>
      <c r="M51" s="110"/>
      <c r="N51" s="110"/>
      <c r="O51" s="110"/>
    </row>
    <row r="52" spans="1:15" ht="12.75">
      <c r="A52" s="110"/>
      <c r="B52" s="110"/>
      <c r="C52" s="110"/>
      <c r="D52" s="110"/>
      <c r="E52" s="110"/>
      <c r="F52" s="110"/>
      <c r="G52" s="110"/>
      <c r="H52" s="110"/>
      <c r="I52" s="110"/>
      <c r="J52" s="110"/>
      <c r="K52" s="110"/>
      <c r="L52" s="110"/>
      <c r="M52" s="110"/>
      <c r="N52" s="110"/>
      <c r="O52" s="110"/>
    </row>
    <row r="53" spans="1:15" ht="12.75">
      <c r="A53" s="110"/>
      <c r="B53" s="110"/>
      <c r="C53" s="110"/>
      <c r="D53" s="110"/>
      <c r="E53" s="110"/>
      <c r="F53" s="110"/>
      <c r="G53" s="110"/>
      <c r="H53" s="110"/>
      <c r="I53" s="110"/>
      <c r="J53" s="110"/>
      <c r="K53" s="110"/>
      <c r="L53" s="110"/>
      <c r="M53" s="110"/>
      <c r="N53" s="110"/>
      <c r="O53" s="110"/>
    </row>
    <row r="54" spans="1:15" ht="12.75">
      <c r="A54" s="110"/>
      <c r="B54" s="110"/>
      <c r="C54" s="110"/>
      <c r="D54" s="110"/>
      <c r="E54" s="110"/>
      <c r="F54" s="110"/>
      <c r="G54" s="110"/>
      <c r="H54" s="110"/>
      <c r="I54" s="110"/>
      <c r="J54" s="110"/>
      <c r="K54" s="110"/>
      <c r="L54" s="110"/>
      <c r="M54" s="110"/>
      <c r="N54" s="110"/>
      <c r="O54" s="110"/>
    </row>
    <row r="55" spans="1:15" ht="12.75">
      <c r="A55" s="110"/>
      <c r="B55" s="110"/>
      <c r="C55" s="110"/>
      <c r="D55" s="110"/>
      <c r="E55" s="110"/>
      <c r="F55" s="110"/>
      <c r="G55" s="110"/>
      <c r="H55" s="110"/>
      <c r="I55" s="110"/>
      <c r="J55" s="110"/>
      <c r="K55" s="110"/>
      <c r="L55" s="110"/>
      <c r="M55" s="110"/>
      <c r="N55" s="110"/>
      <c r="O55" s="110"/>
    </row>
    <row r="56" spans="1:15" ht="12.75">
      <c r="A56" s="110"/>
      <c r="B56" s="110"/>
      <c r="C56" s="110"/>
      <c r="D56" s="110"/>
      <c r="E56" s="110"/>
      <c r="F56" s="110"/>
      <c r="G56" s="110"/>
      <c r="H56" s="110"/>
      <c r="I56" s="110"/>
      <c r="J56" s="110"/>
      <c r="K56" s="110"/>
      <c r="L56" s="110"/>
      <c r="M56" s="110"/>
      <c r="N56" s="110"/>
      <c r="O56" s="110"/>
    </row>
    <row r="57" spans="1:15" ht="12.75">
      <c r="A57" s="110"/>
      <c r="B57" s="110"/>
      <c r="C57" s="110"/>
      <c r="D57" s="110"/>
      <c r="E57" s="110"/>
      <c r="F57" s="110"/>
      <c r="G57" s="110"/>
      <c r="H57" s="110"/>
      <c r="I57" s="110"/>
      <c r="J57" s="110"/>
      <c r="K57" s="110"/>
      <c r="L57" s="110"/>
      <c r="M57" s="110"/>
      <c r="N57" s="110"/>
      <c r="O57" s="110"/>
    </row>
    <row r="58" spans="1:15" ht="12.75">
      <c r="A58" s="110"/>
      <c r="B58" s="110"/>
      <c r="C58" s="110"/>
      <c r="D58" s="110"/>
      <c r="E58" s="110"/>
      <c r="F58" s="110"/>
      <c r="G58" s="110"/>
      <c r="H58" s="110"/>
      <c r="I58" s="110"/>
      <c r="J58" s="110"/>
      <c r="K58" s="110"/>
      <c r="L58" s="110"/>
      <c r="M58" s="110"/>
      <c r="N58" s="110"/>
      <c r="O58" s="110"/>
    </row>
    <row r="59" spans="1:15" ht="12.75">
      <c r="A59" s="110"/>
      <c r="B59" s="110"/>
      <c r="C59" s="110"/>
      <c r="D59" s="110"/>
      <c r="E59" s="110"/>
      <c r="F59" s="110"/>
      <c r="G59" s="110"/>
      <c r="H59" s="110"/>
      <c r="I59" s="110"/>
      <c r="J59" s="110"/>
      <c r="K59" s="110"/>
      <c r="L59" s="110"/>
      <c r="M59" s="110"/>
      <c r="N59" s="110"/>
      <c r="O59" s="110"/>
    </row>
    <row r="60" spans="1:15" ht="12.75">
      <c r="A60" s="110"/>
      <c r="B60" s="110"/>
      <c r="C60" s="110"/>
      <c r="D60" s="110"/>
      <c r="E60" s="110"/>
      <c r="F60" s="110"/>
      <c r="G60" s="110"/>
      <c r="H60" s="110"/>
      <c r="I60" s="110"/>
      <c r="J60" s="110"/>
      <c r="K60" s="110"/>
      <c r="L60" s="110"/>
      <c r="M60" s="110"/>
      <c r="N60" s="110"/>
      <c r="O60" s="110"/>
    </row>
    <row r="61" spans="1:15" ht="12.75">
      <c r="A61" s="110"/>
      <c r="B61" s="110"/>
      <c r="C61" s="110"/>
      <c r="D61" s="110"/>
      <c r="E61" s="110"/>
      <c r="F61" s="110"/>
      <c r="G61" s="110"/>
      <c r="H61" s="110"/>
      <c r="I61" s="110"/>
      <c r="J61" s="110"/>
      <c r="K61" s="110"/>
      <c r="L61" s="110"/>
      <c r="M61" s="110"/>
      <c r="N61" s="110"/>
      <c r="O61" s="110"/>
    </row>
    <row r="62" spans="1:15" ht="12.75">
      <c r="A62" s="110"/>
      <c r="B62" s="110"/>
      <c r="C62" s="110"/>
      <c r="D62" s="110"/>
      <c r="E62" s="110"/>
      <c r="F62" s="110"/>
      <c r="G62" s="110"/>
      <c r="H62" s="110"/>
      <c r="I62" s="110"/>
      <c r="J62" s="110"/>
      <c r="K62" s="110"/>
      <c r="L62" s="110"/>
      <c r="M62" s="110"/>
      <c r="N62" s="110"/>
      <c r="O62" s="110"/>
    </row>
    <row r="63" spans="1:15" ht="12.75">
      <c r="A63" s="110"/>
      <c r="B63" s="110"/>
      <c r="C63" s="110"/>
      <c r="D63" s="110"/>
      <c r="E63" s="110"/>
      <c r="F63" s="110"/>
      <c r="G63" s="110"/>
      <c r="H63" s="110"/>
      <c r="I63" s="110"/>
      <c r="J63" s="110"/>
      <c r="K63" s="110"/>
      <c r="L63" s="110"/>
      <c r="M63" s="110"/>
      <c r="N63" s="110"/>
      <c r="O63" s="110"/>
    </row>
    <row r="64" spans="1:15" ht="12.75">
      <c r="A64" s="110"/>
      <c r="B64" s="110"/>
      <c r="C64" s="110"/>
      <c r="D64" s="110"/>
      <c r="E64" s="110"/>
      <c r="F64" s="110"/>
      <c r="G64" s="110"/>
      <c r="H64" s="110"/>
      <c r="I64" s="110"/>
      <c r="J64" s="110"/>
      <c r="K64" s="110"/>
      <c r="L64" s="110"/>
      <c r="M64" s="110"/>
      <c r="N64" s="110"/>
      <c r="O64" s="110"/>
    </row>
    <row r="65" spans="1:15" ht="12.75">
      <c r="A65" s="110"/>
      <c r="B65" s="110"/>
      <c r="C65" s="110"/>
      <c r="D65" s="110"/>
      <c r="E65" s="110"/>
      <c r="F65" s="110"/>
      <c r="G65" s="110"/>
      <c r="H65" s="110"/>
      <c r="I65" s="110"/>
      <c r="J65" s="110"/>
      <c r="K65" s="110"/>
      <c r="L65" s="110"/>
      <c r="M65" s="110"/>
      <c r="N65" s="110"/>
      <c r="O65" s="110"/>
    </row>
    <row r="66" spans="1:15" ht="12.75">
      <c r="A66" s="110"/>
      <c r="B66" s="110"/>
      <c r="C66" s="110"/>
      <c r="D66" s="110"/>
      <c r="E66" s="110"/>
      <c r="F66" s="110"/>
      <c r="G66" s="110"/>
      <c r="H66" s="110"/>
      <c r="I66" s="110"/>
      <c r="J66" s="110"/>
      <c r="K66" s="110"/>
      <c r="L66" s="110"/>
      <c r="M66" s="110"/>
      <c r="N66" s="110"/>
      <c r="O66" s="110"/>
    </row>
    <row r="67" spans="1:15" ht="12.75">
      <c r="A67" s="110"/>
      <c r="B67" s="110"/>
      <c r="C67" s="110"/>
      <c r="D67" s="110"/>
      <c r="E67" s="110"/>
      <c r="F67" s="110"/>
      <c r="G67" s="110"/>
      <c r="H67" s="110"/>
      <c r="I67" s="110"/>
      <c r="J67" s="110"/>
      <c r="K67" s="110"/>
      <c r="L67" s="110"/>
      <c r="M67" s="110"/>
      <c r="N67" s="110"/>
      <c r="O67" s="110"/>
    </row>
    <row r="68" spans="1:15" ht="12.75">
      <c r="A68" s="110"/>
      <c r="B68" s="110"/>
      <c r="C68" s="110"/>
      <c r="D68" s="110"/>
      <c r="E68" s="110"/>
      <c r="F68" s="110"/>
      <c r="G68" s="110"/>
      <c r="H68" s="110"/>
      <c r="I68" s="110"/>
      <c r="J68" s="110"/>
      <c r="K68" s="110"/>
      <c r="L68" s="110"/>
      <c r="M68" s="110"/>
      <c r="N68" s="110"/>
      <c r="O68" s="110"/>
    </row>
    <row r="69" spans="1:15" ht="12.75">
      <c r="A69" s="110"/>
      <c r="B69" s="110"/>
      <c r="C69" s="110"/>
      <c r="D69" s="110"/>
      <c r="E69" s="110"/>
      <c r="F69" s="110"/>
      <c r="G69" s="110"/>
      <c r="H69" s="110"/>
      <c r="I69" s="110"/>
      <c r="J69" s="110"/>
      <c r="K69" s="110"/>
      <c r="L69" s="110"/>
      <c r="M69" s="110"/>
      <c r="N69" s="110"/>
      <c r="O69" s="110"/>
    </row>
    <row r="70" spans="1:15" ht="12.75">
      <c r="A70" s="110"/>
      <c r="B70" s="110"/>
      <c r="C70" s="110"/>
      <c r="D70" s="110"/>
      <c r="E70" s="110"/>
      <c r="F70" s="110"/>
      <c r="G70" s="110"/>
      <c r="H70" s="110"/>
      <c r="I70" s="110"/>
      <c r="J70" s="110"/>
      <c r="K70" s="110"/>
      <c r="L70" s="110"/>
      <c r="M70" s="110"/>
      <c r="N70" s="110"/>
      <c r="O70" s="110"/>
    </row>
    <row r="71" spans="1:15" ht="12.75">
      <c r="A71" s="110"/>
      <c r="B71" s="110"/>
      <c r="C71" s="110"/>
      <c r="D71" s="110"/>
      <c r="E71" s="110"/>
      <c r="F71" s="110"/>
      <c r="G71" s="110"/>
      <c r="H71" s="110"/>
      <c r="I71" s="110"/>
      <c r="J71" s="110"/>
      <c r="K71" s="110"/>
      <c r="L71" s="110"/>
      <c r="M71" s="110"/>
      <c r="N71" s="110"/>
      <c r="O71" s="110"/>
    </row>
    <row r="72" spans="1:15" ht="12.75">
      <c r="A72" s="110"/>
      <c r="B72" s="110"/>
      <c r="C72" s="110"/>
      <c r="D72" s="110"/>
      <c r="E72" s="110"/>
      <c r="F72" s="110"/>
      <c r="G72" s="110"/>
      <c r="H72" s="110"/>
      <c r="I72" s="110"/>
      <c r="J72" s="110"/>
      <c r="K72" s="110"/>
      <c r="L72" s="110"/>
      <c r="M72" s="110"/>
      <c r="N72" s="110"/>
      <c r="O72" s="110"/>
    </row>
    <row r="73" spans="1:15" ht="12.75">
      <c r="A73" s="110"/>
      <c r="B73" s="110"/>
      <c r="C73" s="110"/>
      <c r="D73" s="110"/>
      <c r="E73" s="110"/>
      <c r="F73" s="110"/>
      <c r="G73" s="110"/>
      <c r="H73" s="110"/>
      <c r="I73" s="110"/>
      <c r="J73" s="110"/>
      <c r="K73" s="110"/>
      <c r="L73" s="110"/>
      <c r="M73" s="110"/>
      <c r="N73" s="110"/>
      <c r="O73" s="110"/>
    </row>
    <row r="74" spans="1:15" ht="12.75">
      <c r="A74" s="110"/>
      <c r="B74" s="110"/>
      <c r="C74" s="110"/>
      <c r="D74" s="110"/>
      <c r="E74" s="110"/>
      <c r="F74" s="110"/>
      <c r="G74" s="110"/>
      <c r="H74" s="110"/>
      <c r="I74" s="110"/>
      <c r="J74" s="110"/>
      <c r="K74" s="110"/>
      <c r="L74" s="110"/>
      <c r="M74" s="110"/>
      <c r="N74" s="110"/>
      <c r="O74" s="110"/>
    </row>
    <row r="75" spans="1:15" ht="12.75">
      <c r="A75" s="110"/>
      <c r="B75" s="110"/>
      <c r="C75" s="110"/>
      <c r="D75" s="110"/>
      <c r="E75" s="110"/>
      <c r="F75" s="110"/>
      <c r="G75" s="110"/>
      <c r="H75" s="110"/>
      <c r="I75" s="110"/>
      <c r="J75" s="110"/>
      <c r="K75" s="110"/>
      <c r="L75" s="110"/>
      <c r="M75" s="110"/>
      <c r="N75" s="110"/>
      <c r="O75" s="110"/>
    </row>
    <row r="76" spans="1:15" ht="12.75">
      <c r="A76" s="110"/>
      <c r="B76" s="110"/>
      <c r="C76" s="110"/>
      <c r="D76" s="110"/>
      <c r="E76" s="110"/>
      <c r="F76" s="110"/>
      <c r="G76" s="110"/>
      <c r="H76" s="110"/>
      <c r="I76" s="110"/>
      <c r="J76" s="110"/>
      <c r="K76" s="110"/>
      <c r="L76" s="110"/>
      <c r="M76" s="110"/>
      <c r="N76" s="110"/>
      <c r="O76" s="110"/>
    </row>
    <row r="77" spans="1:15" ht="12.75">
      <c r="A77" s="110"/>
      <c r="B77" s="110"/>
      <c r="C77" s="110"/>
      <c r="D77" s="110"/>
      <c r="E77" s="110"/>
      <c r="F77" s="110"/>
      <c r="G77" s="110"/>
      <c r="H77" s="110"/>
      <c r="I77" s="110"/>
      <c r="J77" s="110"/>
      <c r="K77" s="110"/>
      <c r="L77" s="110"/>
      <c r="M77" s="110"/>
      <c r="N77" s="110"/>
      <c r="O77" s="110"/>
    </row>
    <row r="78" spans="1:15" ht="12.75">
      <c r="A78" s="110"/>
      <c r="B78" s="110"/>
      <c r="C78" s="110"/>
      <c r="D78" s="110"/>
      <c r="E78" s="110"/>
      <c r="F78" s="110"/>
      <c r="G78" s="110"/>
      <c r="H78" s="110"/>
      <c r="I78" s="110"/>
      <c r="J78" s="110"/>
      <c r="K78" s="110"/>
      <c r="L78" s="110"/>
      <c r="M78" s="110"/>
      <c r="N78" s="110"/>
      <c r="O78" s="110"/>
    </row>
    <row r="79" spans="1:15" ht="12.75">
      <c r="A79" s="110"/>
      <c r="B79" s="110"/>
      <c r="C79" s="110"/>
      <c r="D79" s="110"/>
      <c r="E79" s="110"/>
      <c r="F79" s="110"/>
      <c r="G79" s="110"/>
      <c r="H79" s="110"/>
      <c r="I79" s="110"/>
      <c r="J79" s="110"/>
      <c r="K79" s="110"/>
      <c r="L79" s="110"/>
      <c r="M79" s="110"/>
      <c r="N79" s="110"/>
      <c r="O79" s="110"/>
    </row>
    <row r="80" spans="1:15" ht="12.75">
      <c r="A80" s="110"/>
      <c r="B80" s="110"/>
      <c r="C80" s="110"/>
      <c r="D80" s="110"/>
      <c r="E80" s="110"/>
      <c r="F80" s="110"/>
      <c r="G80" s="110"/>
      <c r="H80" s="110"/>
      <c r="I80" s="110"/>
      <c r="J80" s="110"/>
      <c r="K80" s="110"/>
      <c r="L80" s="110"/>
      <c r="M80" s="110"/>
      <c r="N80" s="110"/>
      <c r="O80" s="110"/>
    </row>
    <row r="81" spans="1:15" ht="12.75">
      <c r="A81" s="110"/>
      <c r="B81" s="110"/>
      <c r="C81" s="110"/>
      <c r="D81" s="110"/>
      <c r="E81" s="110"/>
      <c r="F81" s="110"/>
      <c r="G81" s="110"/>
      <c r="H81" s="110"/>
      <c r="I81" s="110"/>
      <c r="J81" s="110"/>
      <c r="K81" s="110"/>
      <c r="L81" s="110"/>
      <c r="M81" s="110"/>
      <c r="N81" s="110"/>
      <c r="O81" s="110"/>
    </row>
    <row r="82" spans="1:15" ht="12.75">
      <c r="A82" s="110"/>
      <c r="B82" s="110"/>
      <c r="C82" s="110"/>
      <c r="D82" s="110"/>
      <c r="E82" s="110"/>
      <c r="F82" s="110"/>
      <c r="G82" s="110"/>
      <c r="H82" s="110"/>
      <c r="I82" s="110"/>
      <c r="J82" s="110"/>
      <c r="K82" s="110"/>
      <c r="L82" s="110"/>
      <c r="M82" s="110"/>
      <c r="N82" s="110"/>
      <c r="O82" s="110"/>
    </row>
    <row r="83" spans="1:15" ht="12.75">
      <c r="A83" s="110"/>
      <c r="B83" s="110"/>
      <c r="C83" s="110"/>
      <c r="D83" s="110"/>
      <c r="E83" s="110"/>
      <c r="F83" s="110"/>
      <c r="G83" s="110"/>
      <c r="H83" s="110"/>
      <c r="I83" s="110"/>
      <c r="J83" s="110"/>
      <c r="K83" s="110"/>
      <c r="L83" s="110"/>
      <c r="M83" s="110"/>
      <c r="N83" s="110"/>
      <c r="O83" s="110"/>
    </row>
    <row r="84" spans="1:15" ht="12.75">
      <c r="A84" s="110"/>
      <c r="B84" s="110"/>
      <c r="C84" s="110"/>
      <c r="D84" s="110"/>
      <c r="E84" s="110"/>
      <c r="F84" s="110"/>
      <c r="G84" s="110"/>
      <c r="H84" s="110"/>
      <c r="I84" s="110"/>
      <c r="J84" s="110"/>
      <c r="K84" s="110"/>
      <c r="L84" s="110"/>
      <c r="M84" s="110"/>
      <c r="N84" s="110"/>
      <c r="O84" s="110"/>
    </row>
    <row r="85" spans="1:15" ht="12.75">
      <c r="A85" s="110"/>
      <c r="B85" s="110"/>
      <c r="C85" s="110"/>
      <c r="D85" s="110"/>
      <c r="E85" s="110"/>
      <c r="F85" s="110"/>
      <c r="G85" s="110"/>
      <c r="H85" s="110"/>
      <c r="I85" s="110"/>
      <c r="J85" s="110"/>
      <c r="K85" s="110"/>
      <c r="L85" s="110"/>
      <c r="M85" s="110"/>
      <c r="N85" s="110"/>
      <c r="O85" s="110"/>
    </row>
    <row r="86" spans="1:15" ht="12.75">
      <c r="A86" s="110"/>
      <c r="B86" s="110"/>
      <c r="C86" s="110"/>
      <c r="D86" s="110"/>
      <c r="E86" s="110"/>
      <c r="F86" s="110"/>
      <c r="G86" s="110"/>
      <c r="H86" s="110"/>
      <c r="I86" s="110"/>
      <c r="J86" s="110"/>
      <c r="K86" s="110"/>
      <c r="L86" s="110"/>
      <c r="M86" s="110"/>
      <c r="N86" s="110"/>
      <c r="O86" s="110"/>
    </row>
    <row r="87" spans="1:15" ht="12.75">
      <c r="A87" s="110"/>
      <c r="B87" s="110"/>
      <c r="C87" s="110"/>
      <c r="D87" s="110"/>
      <c r="E87" s="110"/>
      <c r="F87" s="110"/>
      <c r="G87" s="110"/>
      <c r="H87" s="110"/>
      <c r="I87" s="110"/>
      <c r="J87" s="110"/>
      <c r="K87" s="110"/>
      <c r="L87" s="110"/>
      <c r="M87" s="110"/>
      <c r="N87" s="110"/>
      <c r="O87" s="110"/>
    </row>
    <row r="88" spans="1:15" ht="12.75">
      <c r="A88" s="110"/>
      <c r="B88" s="110"/>
      <c r="C88" s="110"/>
      <c r="D88" s="110"/>
      <c r="E88" s="110"/>
      <c r="F88" s="110"/>
      <c r="G88" s="110"/>
      <c r="H88" s="110"/>
      <c r="I88" s="110"/>
      <c r="J88" s="110"/>
      <c r="K88" s="110"/>
      <c r="L88" s="110"/>
      <c r="M88" s="110"/>
      <c r="N88" s="110"/>
      <c r="O88" s="110"/>
    </row>
    <row r="89" spans="1:15" ht="12.75">
      <c r="A89" s="110"/>
      <c r="B89" s="110"/>
      <c r="C89" s="110"/>
      <c r="D89" s="110"/>
      <c r="E89" s="110"/>
      <c r="F89" s="110"/>
      <c r="G89" s="110"/>
      <c r="H89" s="110"/>
      <c r="I89" s="110"/>
      <c r="J89" s="110"/>
      <c r="K89" s="110"/>
      <c r="L89" s="110"/>
      <c r="M89" s="110"/>
      <c r="N89" s="110"/>
      <c r="O89" s="110"/>
    </row>
    <row r="90" spans="1:15" ht="12.75">
      <c r="A90" s="110"/>
      <c r="B90" s="110"/>
      <c r="C90" s="110"/>
      <c r="D90" s="110"/>
      <c r="E90" s="110"/>
      <c r="F90" s="110"/>
      <c r="G90" s="110"/>
      <c r="H90" s="110"/>
      <c r="I90" s="110"/>
      <c r="J90" s="110"/>
      <c r="K90" s="110"/>
      <c r="L90" s="110"/>
      <c r="M90" s="110"/>
      <c r="N90" s="110"/>
      <c r="O90" s="110"/>
    </row>
    <row r="91" spans="1:15" ht="12.75">
      <c r="A91" s="110"/>
      <c r="B91" s="110"/>
      <c r="C91" s="110"/>
      <c r="D91" s="110"/>
      <c r="E91" s="110"/>
      <c r="F91" s="110"/>
      <c r="G91" s="110"/>
      <c r="H91" s="110"/>
      <c r="I91" s="110"/>
      <c r="J91" s="110"/>
      <c r="K91" s="110"/>
      <c r="L91" s="110"/>
      <c r="M91" s="110"/>
      <c r="N91" s="110"/>
      <c r="O91" s="110"/>
    </row>
    <row r="92" spans="1:15" ht="12.75">
      <c r="A92" s="110"/>
      <c r="B92" s="110"/>
      <c r="C92" s="110"/>
      <c r="D92" s="110"/>
      <c r="E92" s="110"/>
      <c r="F92" s="110"/>
      <c r="G92" s="110"/>
      <c r="H92" s="110"/>
      <c r="I92" s="110"/>
      <c r="J92" s="110"/>
      <c r="K92" s="110"/>
      <c r="L92" s="110"/>
      <c r="M92" s="110"/>
      <c r="N92" s="110"/>
      <c r="O92" s="110"/>
    </row>
    <row r="93" spans="1:15" ht="12.75">
      <c r="A93" s="110"/>
      <c r="B93" s="110"/>
      <c r="C93" s="110"/>
      <c r="D93" s="110"/>
      <c r="E93" s="110"/>
      <c r="F93" s="110"/>
      <c r="G93" s="110"/>
      <c r="H93" s="110"/>
      <c r="I93" s="110"/>
      <c r="J93" s="110"/>
      <c r="K93" s="110"/>
      <c r="L93" s="110"/>
      <c r="M93" s="110"/>
      <c r="N93" s="110"/>
      <c r="O93" s="110"/>
    </row>
    <row r="94" spans="1:15" ht="12.75">
      <c r="A94" s="110"/>
      <c r="B94" s="110"/>
      <c r="C94" s="110"/>
      <c r="D94" s="110"/>
      <c r="E94" s="110"/>
      <c r="F94" s="110"/>
      <c r="G94" s="110"/>
      <c r="H94" s="110"/>
      <c r="I94" s="110"/>
      <c r="J94" s="110"/>
      <c r="K94" s="110"/>
      <c r="L94" s="110"/>
      <c r="M94" s="110"/>
      <c r="N94" s="110"/>
      <c r="O94" s="110"/>
    </row>
    <row r="95" spans="1:15" ht="12.75">
      <c r="A95" s="110"/>
      <c r="B95" s="110"/>
      <c r="C95" s="110"/>
      <c r="D95" s="110"/>
      <c r="E95" s="110"/>
      <c r="F95" s="110"/>
      <c r="G95" s="110"/>
      <c r="H95" s="110"/>
      <c r="I95" s="110"/>
      <c r="J95" s="110"/>
      <c r="K95" s="110"/>
      <c r="L95" s="110"/>
      <c r="M95" s="110"/>
      <c r="N95" s="110"/>
      <c r="O95" s="110"/>
    </row>
    <row r="96" spans="1:15" ht="12.75">
      <c r="A96" s="110"/>
      <c r="B96" s="110"/>
      <c r="C96" s="110"/>
      <c r="D96" s="110"/>
      <c r="E96" s="110"/>
      <c r="F96" s="110"/>
      <c r="G96" s="110"/>
      <c r="H96" s="110"/>
      <c r="I96" s="110"/>
      <c r="J96" s="110"/>
      <c r="K96" s="110"/>
      <c r="L96" s="110"/>
      <c r="M96" s="110"/>
      <c r="N96" s="110"/>
      <c r="O96" s="110"/>
    </row>
    <row r="97" spans="1:15" ht="12.75">
      <c r="A97" s="110"/>
      <c r="B97" s="110"/>
      <c r="C97" s="110"/>
      <c r="D97" s="110"/>
      <c r="E97" s="110"/>
      <c r="F97" s="110"/>
      <c r="G97" s="110"/>
      <c r="H97" s="110"/>
      <c r="I97" s="110"/>
      <c r="J97" s="110"/>
      <c r="K97" s="110"/>
      <c r="L97" s="110"/>
      <c r="M97" s="110"/>
      <c r="N97" s="110"/>
      <c r="O97" s="110"/>
    </row>
    <row r="98" spans="1:15" ht="12.75">
      <c r="A98" s="110"/>
      <c r="B98" s="110"/>
      <c r="C98" s="110"/>
      <c r="D98" s="110"/>
      <c r="E98" s="110"/>
      <c r="F98" s="110"/>
      <c r="G98" s="110"/>
      <c r="H98" s="110"/>
      <c r="I98" s="110"/>
      <c r="J98" s="110"/>
      <c r="K98" s="110"/>
      <c r="L98" s="110"/>
      <c r="M98" s="110"/>
      <c r="N98" s="110"/>
      <c r="O98" s="110"/>
    </row>
    <row r="99" spans="1:15" ht="12.75">
      <c r="A99" s="110"/>
      <c r="B99" s="110"/>
      <c r="C99" s="110"/>
      <c r="D99" s="110"/>
      <c r="E99" s="110"/>
      <c r="F99" s="110"/>
      <c r="G99" s="110"/>
      <c r="H99" s="110"/>
      <c r="I99" s="110"/>
      <c r="J99" s="110"/>
      <c r="K99" s="110"/>
      <c r="L99" s="110"/>
      <c r="M99" s="110"/>
      <c r="N99" s="110"/>
      <c r="O99" s="110"/>
    </row>
    <row r="100" spans="1:15" ht="12.75">
      <c r="A100" s="110"/>
      <c r="B100" s="110"/>
      <c r="C100" s="110"/>
      <c r="D100" s="110"/>
      <c r="E100" s="110"/>
      <c r="F100" s="110"/>
      <c r="G100" s="110"/>
      <c r="H100" s="110"/>
      <c r="I100" s="110"/>
      <c r="J100" s="110"/>
      <c r="K100" s="110"/>
      <c r="L100" s="110"/>
      <c r="M100" s="110"/>
      <c r="N100" s="110"/>
      <c r="O100" s="110"/>
    </row>
    <row r="101" spans="1:15" ht="12.75">
      <c r="A101" s="110"/>
      <c r="B101" s="110"/>
      <c r="C101" s="110"/>
      <c r="D101" s="110"/>
      <c r="E101" s="110"/>
      <c r="F101" s="110"/>
      <c r="G101" s="110"/>
      <c r="H101" s="110"/>
      <c r="I101" s="110"/>
      <c r="J101" s="110"/>
      <c r="K101" s="110"/>
      <c r="L101" s="110"/>
      <c r="M101" s="110"/>
      <c r="N101" s="110"/>
      <c r="O101" s="110"/>
    </row>
    <row r="102" spans="1:15" ht="12.75">
      <c r="A102" s="110"/>
      <c r="B102" s="110"/>
      <c r="C102" s="110"/>
      <c r="D102" s="110"/>
      <c r="E102" s="110"/>
      <c r="F102" s="110"/>
      <c r="G102" s="110"/>
      <c r="H102" s="110"/>
      <c r="I102" s="110"/>
      <c r="J102" s="110"/>
      <c r="K102" s="110"/>
      <c r="L102" s="110"/>
      <c r="M102" s="110"/>
      <c r="N102" s="110"/>
      <c r="O102" s="110"/>
    </row>
    <row r="103" spans="1:15" ht="12.75">
      <c r="A103" s="110"/>
      <c r="B103" s="110"/>
      <c r="C103" s="110"/>
      <c r="D103" s="110"/>
      <c r="E103" s="110"/>
      <c r="F103" s="110"/>
      <c r="G103" s="110"/>
      <c r="H103" s="110"/>
      <c r="I103" s="110"/>
      <c r="J103" s="110"/>
      <c r="K103" s="110"/>
      <c r="L103" s="110"/>
      <c r="M103" s="110"/>
      <c r="N103" s="110"/>
      <c r="O103" s="110"/>
    </row>
    <row r="104" spans="1:15" ht="12.75">
      <c r="A104" s="110"/>
      <c r="B104" s="110"/>
      <c r="C104" s="110"/>
      <c r="D104" s="110"/>
      <c r="E104" s="110"/>
      <c r="F104" s="110"/>
      <c r="G104" s="110"/>
      <c r="H104" s="110"/>
      <c r="I104" s="110"/>
      <c r="J104" s="110"/>
      <c r="K104" s="110"/>
      <c r="L104" s="110"/>
      <c r="M104" s="110"/>
      <c r="N104" s="110"/>
      <c r="O104" s="110"/>
    </row>
    <row r="105" spans="1:15" ht="12.75">
      <c r="A105" s="110"/>
      <c r="B105" s="110"/>
      <c r="C105" s="110"/>
      <c r="D105" s="110"/>
      <c r="E105" s="110"/>
      <c r="F105" s="110"/>
      <c r="G105" s="110"/>
      <c r="H105" s="110"/>
      <c r="I105" s="110"/>
      <c r="J105" s="110"/>
      <c r="K105" s="110"/>
      <c r="L105" s="110"/>
      <c r="M105" s="110"/>
      <c r="N105" s="110"/>
      <c r="O105" s="110"/>
    </row>
    <row r="106" spans="1:15" ht="12.75">
      <c r="A106" s="110"/>
      <c r="B106" s="110"/>
      <c r="C106" s="110"/>
      <c r="D106" s="110"/>
      <c r="E106" s="110"/>
      <c r="F106" s="110"/>
      <c r="G106" s="110"/>
      <c r="H106" s="110"/>
      <c r="I106" s="110"/>
      <c r="J106" s="110"/>
      <c r="K106" s="110"/>
      <c r="L106" s="110"/>
      <c r="M106" s="110"/>
      <c r="N106" s="110"/>
      <c r="O106" s="110"/>
    </row>
    <row r="107" spans="1:15" ht="12.75">
      <c r="A107" s="110"/>
      <c r="B107" s="110"/>
      <c r="C107" s="110"/>
      <c r="D107" s="110"/>
      <c r="E107" s="110"/>
      <c r="F107" s="110"/>
      <c r="G107" s="110"/>
      <c r="H107" s="110"/>
      <c r="I107" s="110"/>
      <c r="J107" s="110"/>
      <c r="K107" s="110"/>
      <c r="L107" s="110"/>
      <c r="M107" s="110"/>
      <c r="N107" s="110"/>
      <c r="O107" s="110"/>
    </row>
    <row r="108" spans="1:15" ht="12.75">
      <c r="A108" s="110"/>
      <c r="B108" s="110"/>
      <c r="C108" s="110"/>
      <c r="D108" s="110"/>
      <c r="E108" s="110"/>
      <c r="F108" s="110"/>
      <c r="G108" s="110"/>
      <c r="H108" s="110"/>
      <c r="I108" s="110"/>
      <c r="J108" s="110"/>
      <c r="K108" s="110"/>
      <c r="L108" s="110"/>
      <c r="M108" s="110"/>
      <c r="N108" s="110"/>
      <c r="O108" s="110"/>
    </row>
    <row r="109" spans="1:15" ht="12.75">
      <c r="A109" s="110"/>
      <c r="B109" s="110"/>
      <c r="C109" s="110"/>
      <c r="D109" s="110"/>
      <c r="E109" s="110"/>
      <c r="F109" s="110"/>
      <c r="G109" s="110"/>
      <c r="H109" s="110"/>
      <c r="I109" s="110"/>
      <c r="J109" s="110"/>
      <c r="K109" s="110"/>
      <c r="L109" s="110"/>
      <c r="M109" s="110"/>
      <c r="N109" s="110"/>
      <c r="O109" s="110"/>
    </row>
    <row r="110" spans="1:15" ht="12.75">
      <c r="A110" s="110"/>
      <c r="B110" s="110"/>
      <c r="C110" s="110"/>
      <c r="D110" s="110"/>
      <c r="E110" s="110"/>
      <c r="F110" s="110"/>
      <c r="G110" s="110"/>
      <c r="H110" s="110"/>
      <c r="I110" s="110"/>
      <c r="J110" s="110"/>
      <c r="K110" s="110"/>
      <c r="L110" s="110"/>
      <c r="M110" s="110"/>
      <c r="N110" s="110"/>
      <c r="O110" s="110"/>
    </row>
    <row r="111" spans="1:15" ht="12.75">
      <c r="A111" s="110"/>
      <c r="B111" s="110"/>
      <c r="C111" s="110"/>
      <c r="D111" s="110"/>
      <c r="E111" s="110"/>
      <c r="F111" s="110"/>
      <c r="G111" s="110"/>
      <c r="H111" s="110"/>
      <c r="I111" s="110"/>
      <c r="J111" s="110"/>
      <c r="K111" s="110"/>
      <c r="L111" s="110"/>
      <c r="M111" s="110"/>
      <c r="N111" s="110"/>
      <c r="O111" s="110"/>
    </row>
    <row r="112" spans="1:15" ht="12.75">
      <c r="A112" s="110"/>
      <c r="B112" s="110"/>
      <c r="C112" s="110"/>
      <c r="D112" s="110"/>
      <c r="E112" s="110"/>
      <c r="F112" s="110"/>
      <c r="G112" s="110"/>
      <c r="H112" s="110"/>
      <c r="I112" s="110"/>
      <c r="J112" s="110"/>
      <c r="K112" s="110"/>
      <c r="L112" s="110"/>
      <c r="M112" s="110"/>
      <c r="N112" s="110"/>
      <c r="O112" s="110"/>
    </row>
    <row r="113" spans="1:15" ht="12.75">
      <c r="A113" s="110"/>
      <c r="B113" s="110"/>
      <c r="C113" s="110"/>
      <c r="D113" s="110"/>
      <c r="E113" s="110"/>
      <c r="F113" s="110"/>
      <c r="G113" s="110"/>
      <c r="H113" s="110"/>
      <c r="I113" s="110"/>
      <c r="J113" s="110"/>
      <c r="K113" s="110"/>
      <c r="L113" s="110"/>
      <c r="M113" s="110"/>
      <c r="N113" s="110"/>
      <c r="O113" s="110"/>
    </row>
    <row r="114" spans="1:15" ht="12.75">
      <c r="A114" s="110"/>
      <c r="B114" s="110"/>
      <c r="C114" s="110"/>
      <c r="D114" s="110"/>
      <c r="E114" s="110"/>
      <c r="F114" s="110"/>
      <c r="G114" s="110"/>
      <c r="H114" s="110"/>
      <c r="I114" s="110"/>
      <c r="J114" s="110"/>
      <c r="K114" s="110"/>
      <c r="L114" s="110"/>
      <c r="M114" s="110"/>
      <c r="N114" s="110"/>
      <c r="O114" s="110"/>
    </row>
    <row r="115" spans="1:15" ht="12.75">
      <c r="A115" s="110"/>
      <c r="B115" s="110"/>
      <c r="C115" s="110"/>
      <c r="D115" s="110"/>
      <c r="E115" s="110"/>
      <c r="F115" s="110"/>
      <c r="G115" s="110"/>
      <c r="H115" s="110"/>
      <c r="I115" s="110"/>
      <c r="J115" s="110"/>
      <c r="K115" s="110"/>
      <c r="L115" s="110"/>
      <c r="M115" s="110"/>
      <c r="N115" s="110"/>
      <c r="O115" s="110"/>
    </row>
    <row r="116" spans="1:15" ht="12.75">
      <c r="A116" s="110"/>
      <c r="B116" s="110"/>
      <c r="C116" s="110"/>
      <c r="D116" s="110"/>
      <c r="E116" s="110"/>
      <c r="F116" s="110"/>
      <c r="G116" s="110"/>
      <c r="H116" s="110"/>
      <c r="I116" s="110"/>
      <c r="J116" s="110"/>
      <c r="K116" s="110"/>
      <c r="L116" s="110"/>
      <c r="M116" s="110"/>
      <c r="N116" s="110"/>
      <c r="O116" s="110"/>
    </row>
    <row r="117" spans="1:15" ht="12.75">
      <c r="A117" s="110"/>
      <c r="B117" s="110"/>
      <c r="C117" s="110"/>
      <c r="D117" s="110"/>
      <c r="E117" s="110"/>
      <c r="F117" s="110"/>
      <c r="G117" s="110"/>
      <c r="H117" s="110"/>
      <c r="I117" s="110"/>
      <c r="J117" s="110"/>
      <c r="K117" s="110"/>
      <c r="L117" s="110"/>
      <c r="M117" s="110"/>
      <c r="N117" s="110"/>
      <c r="O117" s="110"/>
    </row>
    <row r="118" spans="1:15" ht="12.75">
      <c r="A118" s="110"/>
      <c r="B118" s="110"/>
      <c r="C118" s="110"/>
      <c r="D118" s="110"/>
      <c r="E118" s="110"/>
      <c r="F118" s="110"/>
      <c r="G118" s="110"/>
      <c r="H118" s="110"/>
      <c r="I118" s="110"/>
      <c r="J118" s="110"/>
      <c r="K118" s="110"/>
      <c r="L118" s="110"/>
      <c r="M118" s="110"/>
      <c r="N118" s="110"/>
      <c r="O118" s="110"/>
    </row>
    <row r="119" spans="1:15" ht="12.75">
      <c r="A119" s="110"/>
      <c r="B119" s="110"/>
      <c r="C119" s="110"/>
      <c r="D119" s="110"/>
      <c r="E119" s="110"/>
      <c r="F119" s="110"/>
      <c r="G119" s="110"/>
      <c r="H119" s="110"/>
      <c r="I119" s="110"/>
      <c r="J119" s="110"/>
      <c r="K119" s="110"/>
      <c r="L119" s="110"/>
      <c r="M119" s="110"/>
      <c r="N119" s="110"/>
      <c r="O119" s="110"/>
    </row>
    <row r="120" spans="1:15" ht="12.75">
      <c r="A120" s="110"/>
      <c r="B120" s="110"/>
      <c r="C120" s="110"/>
      <c r="D120" s="110"/>
      <c r="E120" s="110"/>
      <c r="F120" s="110"/>
      <c r="G120" s="110"/>
      <c r="H120" s="110"/>
      <c r="I120" s="110"/>
      <c r="J120" s="110"/>
      <c r="K120" s="110"/>
      <c r="L120" s="110"/>
      <c r="M120" s="110"/>
      <c r="N120" s="110"/>
      <c r="O120" s="110"/>
    </row>
    <row r="121" spans="1:15" ht="12.75">
      <c r="A121" s="110"/>
      <c r="B121" s="110"/>
      <c r="C121" s="110"/>
      <c r="D121" s="110"/>
      <c r="E121" s="110"/>
      <c r="F121" s="110"/>
      <c r="G121" s="110"/>
      <c r="H121" s="110"/>
      <c r="I121" s="110"/>
      <c r="J121" s="110"/>
      <c r="K121" s="110"/>
      <c r="L121" s="110"/>
      <c r="M121" s="110"/>
      <c r="N121" s="110"/>
      <c r="O121" s="110"/>
    </row>
    <row r="122" spans="1:15" ht="12.75">
      <c r="A122" s="110"/>
      <c r="B122" s="110"/>
      <c r="C122" s="110"/>
      <c r="D122" s="110"/>
      <c r="E122" s="110"/>
      <c r="F122" s="110"/>
      <c r="G122" s="110"/>
      <c r="H122" s="110"/>
      <c r="I122" s="110"/>
      <c r="J122" s="110"/>
      <c r="K122" s="110"/>
      <c r="L122" s="110"/>
      <c r="M122" s="110"/>
      <c r="N122" s="110"/>
      <c r="O122" s="110"/>
    </row>
    <row r="123" spans="1:15" ht="12.75">
      <c r="A123" s="110"/>
      <c r="B123" s="110"/>
      <c r="C123" s="110"/>
      <c r="D123" s="110"/>
      <c r="E123" s="110"/>
      <c r="F123" s="110"/>
      <c r="G123" s="110"/>
      <c r="H123" s="110"/>
      <c r="I123" s="110"/>
      <c r="J123" s="110"/>
      <c r="K123" s="110"/>
      <c r="L123" s="110"/>
      <c r="M123" s="110"/>
      <c r="N123" s="110"/>
      <c r="O123" s="110"/>
    </row>
    <row r="124" spans="1:15" ht="12.75">
      <c r="A124" s="110"/>
      <c r="B124" s="110"/>
      <c r="C124" s="110"/>
      <c r="D124" s="110"/>
      <c r="E124" s="110"/>
      <c r="F124" s="110"/>
      <c r="G124" s="110"/>
      <c r="H124" s="110"/>
      <c r="I124" s="110"/>
      <c r="J124" s="110"/>
      <c r="K124" s="110"/>
      <c r="L124" s="110"/>
      <c r="M124" s="110"/>
      <c r="N124" s="110"/>
      <c r="O124" s="110"/>
    </row>
    <row r="125" spans="1:15" ht="12.75">
      <c r="A125" s="110"/>
      <c r="B125" s="110"/>
      <c r="C125" s="110"/>
      <c r="D125" s="110"/>
      <c r="E125" s="110"/>
      <c r="F125" s="110"/>
      <c r="G125" s="110"/>
      <c r="H125" s="110"/>
      <c r="I125" s="110"/>
      <c r="J125" s="110"/>
      <c r="K125" s="110"/>
      <c r="L125" s="110"/>
      <c r="M125" s="110"/>
      <c r="N125" s="110"/>
      <c r="O125" s="110"/>
    </row>
    <row r="126" spans="1:15" ht="12.75">
      <c r="A126" s="110"/>
      <c r="B126" s="110"/>
      <c r="C126" s="110"/>
      <c r="D126" s="110"/>
      <c r="E126" s="110"/>
      <c r="F126" s="110"/>
      <c r="G126" s="110"/>
      <c r="H126" s="110"/>
      <c r="I126" s="110"/>
      <c r="J126" s="110"/>
      <c r="K126" s="110"/>
      <c r="L126" s="110"/>
      <c r="M126" s="110"/>
      <c r="N126" s="110"/>
      <c r="O126" s="110"/>
    </row>
    <row r="127" spans="1:15" ht="12.75">
      <c r="A127" s="110"/>
      <c r="B127" s="110"/>
      <c r="C127" s="110"/>
      <c r="D127" s="110"/>
      <c r="E127" s="110"/>
      <c r="F127" s="110"/>
      <c r="G127" s="110"/>
      <c r="H127" s="110"/>
      <c r="I127" s="110"/>
      <c r="J127" s="110"/>
      <c r="K127" s="110"/>
      <c r="L127" s="110"/>
      <c r="M127" s="110"/>
      <c r="N127" s="110"/>
      <c r="O127" s="110"/>
    </row>
    <row r="128" spans="1:15" ht="12.75">
      <c r="A128" s="110"/>
      <c r="B128" s="110"/>
      <c r="C128" s="110"/>
      <c r="D128" s="110"/>
      <c r="E128" s="110"/>
      <c r="F128" s="110"/>
      <c r="G128" s="110"/>
      <c r="H128" s="110"/>
      <c r="I128" s="110"/>
      <c r="J128" s="110"/>
      <c r="K128" s="110"/>
      <c r="L128" s="110"/>
      <c r="M128" s="110"/>
      <c r="N128" s="110"/>
      <c r="O128" s="110"/>
    </row>
    <row r="129" spans="1:15" ht="12.75">
      <c r="A129" s="110"/>
      <c r="B129" s="110"/>
      <c r="C129" s="110"/>
      <c r="D129" s="110"/>
      <c r="E129" s="110"/>
      <c r="F129" s="110"/>
      <c r="G129" s="110"/>
      <c r="H129" s="110"/>
      <c r="I129" s="110"/>
      <c r="J129" s="110"/>
      <c r="K129" s="110"/>
      <c r="L129" s="110"/>
      <c r="M129" s="110"/>
      <c r="N129" s="110"/>
      <c r="O129" s="110"/>
    </row>
    <row r="130" spans="1:15" ht="12.75">
      <c r="A130" s="110"/>
      <c r="B130" s="110"/>
      <c r="C130" s="110"/>
      <c r="D130" s="110"/>
      <c r="E130" s="110"/>
      <c r="F130" s="110"/>
      <c r="G130" s="110"/>
      <c r="H130" s="110"/>
      <c r="I130" s="110"/>
      <c r="J130" s="110"/>
      <c r="K130" s="110"/>
      <c r="L130" s="110"/>
      <c r="M130" s="110"/>
      <c r="N130" s="110"/>
      <c r="O130" s="110"/>
    </row>
    <row r="131" spans="1:15" ht="12.75">
      <c r="A131" s="110"/>
      <c r="B131" s="110"/>
      <c r="C131" s="110"/>
      <c r="D131" s="110"/>
      <c r="E131" s="110"/>
      <c r="F131" s="110"/>
      <c r="G131" s="110"/>
      <c r="H131" s="110"/>
      <c r="I131" s="110"/>
      <c r="J131" s="110"/>
      <c r="K131" s="110"/>
      <c r="L131" s="110"/>
      <c r="M131" s="110"/>
      <c r="N131" s="110"/>
      <c r="O131" s="110"/>
    </row>
    <row r="132" spans="1:15" ht="12.75">
      <c r="A132" s="110"/>
      <c r="B132" s="110"/>
      <c r="C132" s="110"/>
      <c r="D132" s="110"/>
      <c r="E132" s="110"/>
      <c r="F132" s="110"/>
      <c r="G132" s="110"/>
      <c r="H132" s="110"/>
      <c r="I132" s="110"/>
      <c r="J132" s="110"/>
      <c r="K132" s="110"/>
      <c r="L132" s="110"/>
      <c r="M132" s="110"/>
      <c r="N132" s="110"/>
      <c r="O132" s="110"/>
    </row>
    <row r="133" spans="1:15" ht="12.75">
      <c r="A133" s="110"/>
      <c r="B133" s="110"/>
      <c r="C133" s="110"/>
      <c r="D133" s="110"/>
      <c r="E133" s="110"/>
      <c r="F133" s="110"/>
      <c r="G133" s="110"/>
      <c r="H133" s="110"/>
      <c r="I133" s="110"/>
      <c r="J133" s="110"/>
      <c r="K133" s="110"/>
      <c r="L133" s="110"/>
      <c r="M133" s="110"/>
      <c r="N133" s="110"/>
      <c r="O133" s="110"/>
    </row>
    <row r="134" spans="1:15" ht="12.75">
      <c r="A134" s="110"/>
      <c r="B134" s="110"/>
      <c r="C134" s="110"/>
      <c r="D134" s="110"/>
      <c r="E134" s="110"/>
      <c r="F134" s="110"/>
      <c r="G134" s="110"/>
      <c r="H134" s="110"/>
      <c r="I134" s="110"/>
      <c r="J134" s="110"/>
      <c r="K134" s="110"/>
      <c r="L134" s="110"/>
      <c r="M134" s="110"/>
      <c r="N134" s="110"/>
      <c r="O134" s="110"/>
    </row>
    <row r="135" spans="1:15" ht="12.75">
      <c r="A135" s="110"/>
      <c r="B135" s="110"/>
      <c r="C135" s="110"/>
      <c r="D135" s="110"/>
      <c r="E135" s="110"/>
      <c r="F135" s="110"/>
      <c r="G135" s="110"/>
      <c r="H135" s="110"/>
      <c r="I135" s="110"/>
      <c r="J135" s="110"/>
      <c r="K135" s="110"/>
      <c r="L135" s="110"/>
      <c r="M135" s="110"/>
      <c r="N135" s="110"/>
      <c r="O135" s="110"/>
    </row>
    <row r="136" spans="1:15" ht="12.75">
      <c r="A136" s="110"/>
      <c r="B136" s="110"/>
      <c r="C136" s="110"/>
      <c r="D136" s="110"/>
      <c r="E136" s="110"/>
      <c r="F136" s="110"/>
      <c r="G136" s="110"/>
      <c r="H136" s="110"/>
      <c r="I136" s="110"/>
      <c r="J136" s="110"/>
      <c r="K136" s="110"/>
      <c r="L136" s="110"/>
      <c r="M136" s="110"/>
      <c r="N136" s="110"/>
      <c r="O136" s="110"/>
    </row>
    <row r="137" spans="1:15" ht="12.75">
      <c r="A137" s="110"/>
      <c r="B137" s="110"/>
      <c r="C137" s="110"/>
      <c r="D137" s="110"/>
      <c r="E137" s="110"/>
      <c r="F137" s="110"/>
      <c r="G137" s="110"/>
      <c r="H137" s="110"/>
      <c r="I137" s="110"/>
      <c r="J137" s="110"/>
      <c r="K137" s="110"/>
      <c r="L137" s="110"/>
      <c r="M137" s="110"/>
      <c r="N137" s="110"/>
      <c r="O137" s="110"/>
    </row>
    <row r="138" spans="1:15" ht="12.75">
      <c r="A138" s="110"/>
      <c r="B138" s="110"/>
      <c r="C138" s="110"/>
      <c r="D138" s="110"/>
      <c r="E138" s="110"/>
      <c r="F138" s="110"/>
      <c r="G138" s="110"/>
      <c r="H138" s="110"/>
      <c r="I138" s="110"/>
      <c r="J138" s="110"/>
      <c r="K138" s="110"/>
      <c r="L138" s="110"/>
      <c r="M138" s="110"/>
      <c r="N138" s="110"/>
      <c r="O138" s="110"/>
    </row>
    <row r="139" spans="1:15" ht="12.75">
      <c r="A139" s="110"/>
      <c r="B139" s="110"/>
      <c r="C139" s="110"/>
      <c r="D139" s="110"/>
      <c r="E139" s="110"/>
      <c r="F139" s="110"/>
      <c r="G139" s="110"/>
      <c r="H139" s="110"/>
      <c r="I139" s="110"/>
      <c r="J139" s="110"/>
      <c r="K139" s="110"/>
      <c r="L139" s="110"/>
      <c r="M139" s="110"/>
      <c r="N139" s="110"/>
      <c r="O139" s="110"/>
    </row>
  </sheetData>
  <sheetProtection password="C690" sheet="1" objects="1" scenarios="1" selectLockedCells="1"/>
  <mergeCells count="32">
    <mergeCell ref="A34:C34"/>
    <mergeCell ref="A35:C35"/>
    <mergeCell ref="A26:C26"/>
    <mergeCell ref="A27:C27"/>
    <mergeCell ref="A28:C28"/>
    <mergeCell ref="A29:C29"/>
    <mergeCell ref="F7:I7"/>
    <mergeCell ref="A5:K5"/>
    <mergeCell ref="A32:C32"/>
    <mergeCell ref="A33:C33"/>
    <mergeCell ref="A18:C18"/>
    <mergeCell ref="A19:C19"/>
    <mergeCell ref="A30:C30"/>
    <mergeCell ref="A31:C31"/>
    <mergeCell ref="A20:C20"/>
    <mergeCell ref="A21:C21"/>
    <mergeCell ref="A22:C22"/>
    <mergeCell ref="A23:C23"/>
    <mergeCell ref="A24:C24"/>
    <mergeCell ref="A25:C25"/>
    <mergeCell ref="A14:C14"/>
    <mergeCell ref="A15:C15"/>
    <mergeCell ref="A16:C16"/>
    <mergeCell ref="A17:C17"/>
    <mergeCell ref="A12:C12"/>
    <mergeCell ref="A13:C13"/>
    <mergeCell ref="C1:D1"/>
    <mergeCell ref="C2:D2"/>
    <mergeCell ref="C3:D3"/>
    <mergeCell ref="A9:C9"/>
    <mergeCell ref="A10:C10"/>
    <mergeCell ref="A11:C11"/>
  </mergeCells>
  <dataValidations count="1">
    <dataValidation type="list" allowBlank="1" showInputMessage="1" showErrorMessage="1" sqref="F9:F17 F20:F24 H9:H17 H20:H24">
      <formula1>"[A],[S]"</formula1>
    </dataValidation>
  </dataValidations>
  <printOptions/>
  <pageMargins left="0.7" right="0.7" top="0.75" bottom="0.75" header="0.3" footer="0.3"/>
  <pageSetup horizontalDpi="600" verticalDpi="600" orientation="landscape" scale="98" r:id="rId1"/>
</worksheet>
</file>

<file path=xl/worksheets/sheet10.xml><?xml version="1.0" encoding="utf-8"?>
<worksheet xmlns="http://schemas.openxmlformats.org/spreadsheetml/2006/main" xmlns:r="http://schemas.openxmlformats.org/officeDocument/2006/relationships">
  <dimension ref="A1:H63"/>
  <sheetViews>
    <sheetView showGridLines="0" zoomScalePageLayoutView="0" workbookViewId="0" topLeftCell="A1">
      <selection activeCell="A1" sqref="A1:B1"/>
    </sheetView>
  </sheetViews>
  <sheetFormatPr defaultColWidth="9.140625" defaultRowHeight="12.75"/>
  <cols>
    <col min="1" max="6" width="12.7109375" style="0" customWidth="1"/>
    <col min="7" max="7" width="2.7109375" style="0" customWidth="1"/>
    <col min="8" max="19" width="12.7109375" style="0" customWidth="1"/>
  </cols>
  <sheetData>
    <row r="1" spans="1:8" ht="12.75">
      <c r="A1" s="180" t="s">
        <v>225</v>
      </c>
      <c r="B1" s="180"/>
      <c r="C1" s="110"/>
      <c r="D1" s="110"/>
      <c r="E1" s="110"/>
      <c r="F1" s="110"/>
      <c r="G1" s="110"/>
      <c r="H1" s="110"/>
    </row>
    <row r="2" spans="1:8" ht="12.75">
      <c r="A2" s="110"/>
      <c r="B2" s="110"/>
      <c r="C2" s="110"/>
      <c r="D2" s="110"/>
      <c r="E2" s="110"/>
      <c r="F2" s="110"/>
      <c r="G2" s="110"/>
      <c r="H2" s="110"/>
    </row>
    <row r="3" spans="1:8" ht="12.75">
      <c r="A3" s="175" t="s">
        <v>226</v>
      </c>
      <c r="B3" s="175"/>
      <c r="C3" s="175"/>
      <c r="D3" s="175"/>
      <c r="E3" s="175"/>
      <c r="F3" s="122"/>
      <c r="G3" s="122"/>
      <c r="H3" s="110"/>
    </row>
    <row r="4" spans="1:8" ht="12.75">
      <c r="A4" s="175" t="s">
        <v>227</v>
      </c>
      <c r="B4" s="175"/>
      <c r="C4" s="175"/>
      <c r="D4" s="175"/>
      <c r="E4" s="175"/>
      <c r="F4" s="123">
        <v>1</v>
      </c>
      <c r="G4" s="122"/>
      <c r="H4" s="110"/>
    </row>
    <row r="5" spans="1:8" ht="12.75">
      <c r="A5" s="175" t="s">
        <v>228</v>
      </c>
      <c r="B5" s="175"/>
      <c r="C5" s="175"/>
      <c r="D5" s="175"/>
      <c r="E5" s="175"/>
      <c r="F5" s="124">
        <v>560000</v>
      </c>
      <c r="G5" s="122"/>
      <c r="H5" s="110"/>
    </row>
    <row r="6" spans="1:8" ht="12.75">
      <c r="A6" s="175" t="s">
        <v>229</v>
      </c>
      <c r="B6" s="175"/>
      <c r="C6" s="175"/>
      <c r="D6" s="175"/>
      <c r="E6" s="175"/>
      <c r="F6" s="124">
        <v>180</v>
      </c>
      <c r="G6" s="122"/>
      <c r="H6" s="110"/>
    </row>
    <row r="7" spans="1:8" ht="12.75">
      <c r="A7" s="175" t="s">
        <v>230</v>
      </c>
      <c r="B7" s="175"/>
      <c r="C7" s="175"/>
      <c r="D7" s="175"/>
      <c r="E7" s="175"/>
      <c r="F7" s="124">
        <v>38</v>
      </c>
      <c r="G7" s="122"/>
      <c r="H7" s="110"/>
    </row>
    <row r="8" spans="1:8" ht="12.75">
      <c r="A8" s="175" t="s">
        <v>231</v>
      </c>
      <c r="B8" s="175"/>
      <c r="C8" s="175"/>
      <c r="D8" s="175"/>
      <c r="E8" s="175"/>
      <c r="F8" s="122">
        <v>10</v>
      </c>
      <c r="G8" s="122"/>
      <c r="H8" s="110"/>
    </row>
    <row r="9" spans="1:8" ht="12.75">
      <c r="A9" s="175" t="s">
        <v>232</v>
      </c>
      <c r="B9" s="175"/>
      <c r="C9" s="175"/>
      <c r="D9" s="175"/>
      <c r="E9" s="175"/>
      <c r="F9" s="124">
        <v>90000</v>
      </c>
      <c r="G9" s="122"/>
      <c r="H9" s="110"/>
    </row>
    <row r="10" spans="1:8" ht="12.75">
      <c r="A10" s="175" t="s">
        <v>233</v>
      </c>
      <c r="B10" s="175"/>
      <c r="C10" s="175"/>
      <c r="D10" s="175"/>
      <c r="E10" s="175"/>
      <c r="F10" s="124">
        <v>60000</v>
      </c>
      <c r="G10" s="122"/>
      <c r="H10" s="110"/>
    </row>
    <row r="11" spans="1:8" ht="12.75">
      <c r="A11" s="175" t="s">
        <v>234</v>
      </c>
      <c r="B11" s="175"/>
      <c r="C11" s="175"/>
      <c r="D11" s="175"/>
      <c r="E11" s="175"/>
      <c r="F11" s="124">
        <v>18000</v>
      </c>
      <c r="G11" s="122"/>
      <c r="H11" s="110"/>
    </row>
    <row r="12" spans="1:8" ht="12.75">
      <c r="A12" s="175" t="s">
        <v>235</v>
      </c>
      <c r="B12" s="175"/>
      <c r="C12" s="175"/>
      <c r="D12" s="175"/>
      <c r="E12" s="175"/>
      <c r="F12" s="124">
        <v>28000</v>
      </c>
      <c r="G12" s="122"/>
      <c r="H12" s="110"/>
    </row>
    <row r="13" spans="1:8" ht="12.75">
      <c r="A13" s="175" t="s">
        <v>236</v>
      </c>
      <c r="B13" s="175"/>
      <c r="C13" s="175"/>
      <c r="D13" s="175"/>
      <c r="E13" s="175"/>
      <c r="F13" s="124">
        <v>20000</v>
      </c>
      <c r="G13" s="122"/>
      <c r="H13" s="110"/>
    </row>
    <row r="14" spans="1:8" ht="12.75">
      <c r="A14" s="175" t="s">
        <v>238</v>
      </c>
      <c r="B14" s="175"/>
      <c r="C14" s="175"/>
      <c r="D14" s="175"/>
      <c r="E14" s="175"/>
      <c r="F14" s="124">
        <v>12000</v>
      </c>
      <c r="G14" s="122"/>
      <c r="H14" s="110"/>
    </row>
    <row r="15" spans="1:8" ht="12.75">
      <c r="A15" s="175" t="s">
        <v>237</v>
      </c>
      <c r="B15" s="175"/>
      <c r="C15" s="175"/>
      <c r="D15" s="175"/>
      <c r="E15" s="175"/>
      <c r="F15" s="124">
        <v>30000</v>
      </c>
      <c r="G15" s="122"/>
      <c r="H15" s="110"/>
    </row>
    <row r="16" spans="1:8" ht="12.75">
      <c r="A16" s="175" t="s">
        <v>239</v>
      </c>
      <c r="B16" s="175"/>
      <c r="C16" s="175"/>
      <c r="D16" s="175"/>
      <c r="E16" s="175"/>
      <c r="F16" s="122">
        <v>4</v>
      </c>
      <c r="G16" s="122"/>
      <c r="H16" s="110"/>
    </row>
    <row r="17" spans="1:8" ht="12.75">
      <c r="A17" s="175" t="s">
        <v>240</v>
      </c>
      <c r="B17" s="175"/>
      <c r="C17" s="175"/>
      <c r="D17" s="175"/>
      <c r="E17" s="175"/>
      <c r="F17" s="124">
        <v>0</v>
      </c>
      <c r="G17" s="122"/>
      <c r="H17" s="110"/>
    </row>
    <row r="18" spans="1:8" ht="12.75">
      <c r="A18" s="175"/>
      <c r="B18" s="175"/>
      <c r="C18" s="175"/>
      <c r="D18" s="175"/>
      <c r="E18" s="175"/>
      <c r="F18" s="122"/>
      <c r="G18" s="122"/>
      <c r="H18" s="110"/>
    </row>
    <row r="19" spans="1:8" ht="12.75">
      <c r="A19" s="179" t="s">
        <v>241</v>
      </c>
      <c r="B19" s="179"/>
      <c r="C19" s="179"/>
      <c r="D19" s="179"/>
      <c r="E19" s="179"/>
      <c r="F19" s="179"/>
      <c r="G19" s="122"/>
      <c r="H19" s="110"/>
    </row>
    <row r="20" spans="1:8" ht="12.75">
      <c r="A20" s="179" t="s">
        <v>242</v>
      </c>
      <c r="B20" s="179"/>
      <c r="C20" s="179"/>
      <c r="D20" s="179"/>
      <c r="E20" s="179"/>
      <c r="F20" s="179"/>
      <c r="G20" s="122"/>
      <c r="H20" s="110"/>
    </row>
    <row r="21" spans="1:8" ht="12.75">
      <c r="A21" s="175"/>
      <c r="B21" s="175"/>
      <c r="C21" s="175"/>
      <c r="D21" s="175"/>
      <c r="E21" s="175"/>
      <c r="F21" s="122"/>
      <c r="G21" s="122"/>
      <c r="H21" s="110"/>
    </row>
    <row r="22" spans="1:8" ht="12.75">
      <c r="A22" s="129"/>
      <c r="B22" s="129"/>
      <c r="C22" s="129"/>
      <c r="D22" s="129"/>
      <c r="E22" s="127" t="s">
        <v>253</v>
      </c>
      <c r="F22" s="127" t="s">
        <v>254</v>
      </c>
      <c r="G22" s="122"/>
      <c r="H22" s="110"/>
    </row>
    <row r="23" spans="1:8" ht="12.75">
      <c r="A23" s="129"/>
      <c r="B23" s="129"/>
      <c r="C23" s="129"/>
      <c r="D23" s="129"/>
      <c r="E23" s="128" t="s">
        <v>181</v>
      </c>
      <c r="F23" s="128" t="s">
        <v>182</v>
      </c>
      <c r="G23" s="122"/>
      <c r="H23" s="110"/>
    </row>
    <row r="24" spans="1:8" ht="12.75">
      <c r="A24" s="175" t="s">
        <v>55</v>
      </c>
      <c r="B24" s="175"/>
      <c r="C24" s="175"/>
      <c r="D24" s="175"/>
      <c r="E24" s="130">
        <v>-800000</v>
      </c>
      <c r="F24" s="130">
        <v>-400000</v>
      </c>
      <c r="G24" s="122"/>
      <c r="H24" s="110"/>
    </row>
    <row r="25" spans="1:8" ht="12.75">
      <c r="A25" s="175" t="s">
        <v>1</v>
      </c>
      <c r="B25" s="175"/>
      <c r="C25" s="175"/>
      <c r="D25" s="175"/>
      <c r="E25" s="125">
        <v>528000</v>
      </c>
      <c r="F25" s="125">
        <v>260000</v>
      </c>
      <c r="G25" s="122"/>
      <c r="H25" s="110"/>
    </row>
    <row r="26" spans="1:8" ht="12.75">
      <c r="A26" s="175" t="s">
        <v>243</v>
      </c>
      <c r="B26" s="175"/>
      <c r="C26" s="175"/>
      <c r="D26" s="175"/>
      <c r="E26" s="125">
        <v>180000</v>
      </c>
      <c r="F26" s="125">
        <v>130000</v>
      </c>
      <c r="G26" s="122"/>
      <c r="H26" s="110"/>
    </row>
    <row r="27" spans="1:8" ht="12.75">
      <c r="A27" s="175" t="s">
        <v>255</v>
      </c>
      <c r="B27" s="175"/>
      <c r="C27" s="175"/>
      <c r="D27" s="175"/>
      <c r="E27" s="125">
        <v>-8000</v>
      </c>
      <c r="F27" s="125">
        <v>0</v>
      </c>
      <c r="G27" s="122"/>
      <c r="H27" s="110"/>
    </row>
    <row r="28" spans="1:8" ht="13.5" thickBot="1">
      <c r="A28" s="175" t="s">
        <v>244</v>
      </c>
      <c r="B28" s="175"/>
      <c r="C28" s="175"/>
      <c r="D28" s="175"/>
      <c r="E28" s="132">
        <f>SUM(E24:E27)</f>
        <v>-100000</v>
      </c>
      <c r="F28" s="132">
        <f>SUM(F24:F27)</f>
        <v>-10000</v>
      </c>
      <c r="G28" s="122"/>
      <c r="H28" s="110"/>
    </row>
    <row r="29" spans="1:8" ht="13.5" thickTop="1">
      <c r="A29" s="175" t="s">
        <v>256</v>
      </c>
      <c r="B29" s="175"/>
      <c r="C29" s="175"/>
      <c r="D29" s="175"/>
      <c r="E29" s="130">
        <v>-400000</v>
      </c>
      <c r="F29" s="130">
        <v>-150000</v>
      </c>
      <c r="G29" s="122"/>
      <c r="H29" s="110"/>
    </row>
    <row r="30" spans="1:8" ht="12.75">
      <c r="A30" s="175" t="s">
        <v>245</v>
      </c>
      <c r="B30" s="175"/>
      <c r="C30" s="175"/>
      <c r="D30" s="175"/>
      <c r="E30" s="125">
        <v>-100000</v>
      </c>
      <c r="F30" s="125">
        <v>-10000</v>
      </c>
      <c r="G30" s="122"/>
      <c r="H30" s="110"/>
    </row>
    <row r="31" spans="1:8" ht="12.75">
      <c r="A31" s="175" t="s">
        <v>260</v>
      </c>
      <c r="B31" s="175"/>
      <c r="C31" s="175"/>
      <c r="D31" s="175"/>
      <c r="E31" s="125">
        <v>60000</v>
      </c>
      <c r="F31" s="125">
        <v>0</v>
      </c>
      <c r="G31" s="122"/>
      <c r="H31" s="110"/>
    </row>
    <row r="32" spans="1:8" ht="13.5" thickBot="1">
      <c r="A32" s="175" t="s">
        <v>246</v>
      </c>
      <c r="B32" s="175"/>
      <c r="C32" s="175"/>
      <c r="D32" s="175"/>
      <c r="E32" s="132">
        <f>SUM(E29:E31)</f>
        <v>-440000</v>
      </c>
      <c r="F32" s="132">
        <f>SUM(F29:F31)</f>
        <v>-160000</v>
      </c>
      <c r="G32" s="122"/>
      <c r="H32" s="110"/>
    </row>
    <row r="33" spans="1:8" ht="13.5" thickTop="1">
      <c r="A33" s="175" t="s">
        <v>192</v>
      </c>
      <c r="B33" s="175"/>
      <c r="C33" s="175"/>
      <c r="D33" s="175"/>
      <c r="E33" s="124">
        <v>30000</v>
      </c>
      <c r="F33" s="124">
        <v>40000</v>
      </c>
      <c r="G33" s="122"/>
      <c r="H33" s="110"/>
    </row>
    <row r="34" spans="1:8" ht="12.75">
      <c r="A34" s="175" t="s">
        <v>247</v>
      </c>
      <c r="B34" s="175"/>
      <c r="C34" s="175"/>
      <c r="D34" s="175"/>
      <c r="E34" s="122">
        <v>300000</v>
      </c>
      <c r="F34" s="122">
        <v>100000</v>
      </c>
      <c r="G34" s="122"/>
      <c r="H34" s="110"/>
    </row>
    <row r="35" spans="1:8" ht="12.75">
      <c r="A35" s="175" t="s">
        <v>248</v>
      </c>
      <c r="B35" s="175"/>
      <c r="C35" s="175"/>
      <c r="D35" s="175"/>
      <c r="E35" s="122">
        <v>260000</v>
      </c>
      <c r="F35" s="122">
        <v>180000</v>
      </c>
      <c r="G35" s="122"/>
      <c r="H35" s="110"/>
    </row>
    <row r="36" spans="1:8" ht="12.75">
      <c r="A36" s="175" t="s">
        <v>257</v>
      </c>
      <c r="B36" s="175"/>
      <c r="C36" s="175"/>
      <c r="D36" s="175"/>
      <c r="E36" s="122">
        <v>560000</v>
      </c>
      <c r="F36" s="122">
        <v>0</v>
      </c>
      <c r="G36" s="122"/>
      <c r="H36" s="110"/>
    </row>
    <row r="37" spans="1:8" ht="12.75">
      <c r="A37" s="175" t="s">
        <v>258</v>
      </c>
      <c r="B37" s="175"/>
      <c r="C37" s="175"/>
      <c r="D37" s="175"/>
      <c r="E37" s="122">
        <v>680000</v>
      </c>
      <c r="F37" s="122">
        <v>500000</v>
      </c>
      <c r="G37" s="122"/>
      <c r="H37" s="110"/>
    </row>
    <row r="38" spans="1:8" ht="12.75">
      <c r="A38" s="175" t="s">
        <v>249</v>
      </c>
      <c r="B38" s="175"/>
      <c r="C38" s="175"/>
      <c r="D38" s="175"/>
      <c r="E38" s="122">
        <v>-180000</v>
      </c>
      <c r="F38" s="122">
        <v>-90000</v>
      </c>
      <c r="G38" s="122"/>
      <c r="H38" s="110"/>
    </row>
    <row r="39" spans="1:8" ht="13.5" thickBot="1">
      <c r="A39" s="175" t="s">
        <v>198</v>
      </c>
      <c r="B39" s="175"/>
      <c r="C39" s="175"/>
      <c r="D39" s="175"/>
      <c r="E39" s="157">
        <f>SUM(E33:E38)</f>
        <v>1650000</v>
      </c>
      <c r="F39" s="157">
        <f>SUM(F33:F38)</f>
        <v>730000</v>
      </c>
      <c r="G39" s="122"/>
      <c r="H39" s="110"/>
    </row>
    <row r="40" spans="1:8" ht="13.5" thickTop="1">
      <c r="A40" s="175" t="s">
        <v>8</v>
      </c>
      <c r="B40" s="175"/>
      <c r="C40" s="175"/>
      <c r="D40" s="175"/>
      <c r="E40" s="124">
        <v>-140000</v>
      </c>
      <c r="F40" s="124">
        <v>-90000</v>
      </c>
      <c r="G40" s="122"/>
      <c r="H40" s="110"/>
    </row>
    <row r="41" spans="1:8" ht="12.75">
      <c r="A41" s="175" t="s">
        <v>250</v>
      </c>
      <c r="B41" s="175"/>
      <c r="C41" s="175"/>
      <c r="D41" s="175"/>
      <c r="E41" s="122">
        <v>-240000</v>
      </c>
      <c r="F41" s="122">
        <v>-180000</v>
      </c>
      <c r="G41" s="122"/>
      <c r="H41" s="110"/>
    </row>
    <row r="42" spans="1:8" ht="12.75">
      <c r="A42" s="175" t="s">
        <v>251</v>
      </c>
      <c r="B42" s="175"/>
      <c r="C42" s="175"/>
      <c r="D42" s="175"/>
      <c r="E42" s="122">
        <v>0</v>
      </c>
      <c r="F42" s="122">
        <v>-100000</v>
      </c>
      <c r="G42" s="122"/>
      <c r="H42" s="110"/>
    </row>
    <row r="43" spans="1:8" ht="12.75">
      <c r="A43" s="175" t="s">
        <v>259</v>
      </c>
      <c r="B43" s="175"/>
      <c r="C43" s="175"/>
      <c r="D43" s="175"/>
      <c r="E43" s="122">
        <v>-620000</v>
      </c>
      <c r="F43" s="122">
        <v>-200000</v>
      </c>
      <c r="G43" s="122"/>
      <c r="H43" s="110"/>
    </row>
    <row r="44" spans="1:8" ht="12.75">
      <c r="A44" s="175" t="s">
        <v>2</v>
      </c>
      <c r="B44" s="175"/>
      <c r="C44" s="175"/>
      <c r="D44" s="175"/>
      <c r="E44" s="122">
        <v>-210000</v>
      </c>
      <c r="F44" s="122">
        <v>0</v>
      </c>
      <c r="G44" s="122"/>
      <c r="H44" s="110"/>
    </row>
    <row r="45" spans="1:8" ht="12.75">
      <c r="A45" s="175" t="s">
        <v>252</v>
      </c>
      <c r="B45" s="175"/>
      <c r="C45" s="175"/>
      <c r="D45" s="175"/>
      <c r="E45" s="122">
        <v>-440000</v>
      </c>
      <c r="F45" s="122">
        <v>-160000</v>
      </c>
      <c r="G45" s="122"/>
      <c r="H45" s="110"/>
    </row>
    <row r="46" spans="1:8" ht="13.5" thickBot="1">
      <c r="A46" s="175" t="s">
        <v>202</v>
      </c>
      <c r="B46" s="175"/>
      <c r="C46" s="175"/>
      <c r="D46" s="175"/>
      <c r="E46" s="157">
        <f>SUM(E40:E45)</f>
        <v>-1650000</v>
      </c>
      <c r="F46" s="157">
        <f>SUM(F40:F45)</f>
        <v>-730000</v>
      </c>
      <c r="G46" s="122"/>
      <c r="H46" s="110"/>
    </row>
    <row r="47" spans="1:8" ht="13.5" thickTop="1">
      <c r="A47" s="175"/>
      <c r="B47" s="175"/>
      <c r="C47" s="175"/>
      <c r="D47" s="175"/>
      <c r="E47" s="122"/>
      <c r="F47" s="122"/>
      <c r="G47" s="122"/>
      <c r="H47" s="110"/>
    </row>
    <row r="48" spans="1:8" ht="12.75">
      <c r="A48" s="110"/>
      <c r="B48" s="110"/>
      <c r="C48" s="110"/>
      <c r="D48" s="110"/>
      <c r="E48" s="110"/>
      <c r="F48" s="110"/>
      <c r="G48" s="110"/>
      <c r="H48" s="110"/>
    </row>
    <row r="49" spans="1:8" ht="12.75">
      <c r="A49" s="110"/>
      <c r="B49" s="110"/>
      <c r="C49" s="110"/>
      <c r="D49" s="110"/>
      <c r="E49" s="110"/>
      <c r="F49" s="110"/>
      <c r="G49" s="110"/>
      <c r="H49" s="110"/>
    </row>
    <row r="50" spans="1:8" ht="12.75">
      <c r="A50" s="110"/>
      <c r="B50" s="110"/>
      <c r="C50" s="110"/>
      <c r="D50" s="110"/>
      <c r="E50" s="110"/>
      <c r="F50" s="110"/>
      <c r="G50" s="110"/>
      <c r="H50" s="110"/>
    </row>
    <row r="51" spans="1:8" ht="12.75">
      <c r="A51" s="110"/>
      <c r="B51" s="110"/>
      <c r="C51" s="110"/>
      <c r="D51" s="110"/>
      <c r="E51" s="110"/>
      <c r="F51" s="110"/>
      <c r="G51" s="110"/>
      <c r="H51" s="110"/>
    </row>
    <row r="52" spans="1:8" ht="12.75">
      <c r="A52" s="110"/>
      <c r="B52" s="110"/>
      <c r="C52" s="110"/>
      <c r="D52" s="110"/>
      <c r="E52" s="110"/>
      <c r="F52" s="110"/>
      <c r="G52" s="110"/>
      <c r="H52" s="110"/>
    </row>
    <row r="53" spans="1:8" ht="12.75">
      <c r="A53" s="110"/>
      <c r="B53" s="110"/>
      <c r="C53" s="110"/>
      <c r="D53" s="110"/>
      <c r="E53" s="110"/>
      <c r="F53" s="110"/>
      <c r="G53" s="110"/>
      <c r="H53" s="110"/>
    </row>
    <row r="54" spans="1:8" ht="12.75">
      <c r="A54" s="110"/>
      <c r="B54" s="110"/>
      <c r="C54" s="110"/>
      <c r="D54" s="110"/>
      <c r="E54" s="110"/>
      <c r="F54" s="110"/>
      <c r="G54" s="110"/>
      <c r="H54" s="110"/>
    </row>
    <row r="55" spans="1:8" ht="12.75">
      <c r="A55" s="110"/>
      <c r="B55" s="110"/>
      <c r="C55" s="110"/>
      <c r="D55" s="110"/>
      <c r="E55" s="110"/>
      <c r="F55" s="110"/>
      <c r="G55" s="110"/>
      <c r="H55" s="110"/>
    </row>
    <row r="56" spans="1:8" ht="12.75">
      <c r="A56" s="110"/>
      <c r="B56" s="110"/>
      <c r="C56" s="110"/>
      <c r="D56" s="110"/>
      <c r="E56" s="110"/>
      <c r="F56" s="110"/>
      <c r="G56" s="110"/>
      <c r="H56" s="110"/>
    </row>
    <row r="57" spans="1:8" ht="12.75">
      <c r="A57" s="110"/>
      <c r="B57" s="110"/>
      <c r="C57" s="110"/>
      <c r="D57" s="110"/>
      <c r="E57" s="110"/>
      <c r="F57" s="110"/>
      <c r="G57" s="110"/>
      <c r="H57" s="110"/>
    </row>
    <row r="58" spans="1:8" ht="12.75">
      <c r="A58" s="110"/>
      <c r="B58" s="110"/>
      <c r="C58" s="110"/>
      <c r="D58" s="110"/>
      <c r="E58" s="110"/>
      <c r="F58" s="110"/>
      <c r="G58" s="110"/>
      <c r="H58" s="110"/>
    </row>
    <row r="59" spans="1:8" ht="12.75">
      <c r="A59" s="110"/>
      <c r="B59" s="110"/>
      <c r="C59" s="110"/>
      <c r="D59" s="110"/>
      <c r="E59" s="110"/>
      <c r="F59" s="110"/>
      <c r="G59" s="110"/>
      <c r="H59" s="110"/>
    </row>
    <row r="60" spans="1:8" ht="12.75">
      <c r="A60" s="110"/>
      <c r="B60" s="110"/>
      <c r="C60" s="110"/>
      <c r="D60" s="110"/>
      <c r="E60" s="110"/>
      <c r="F60" s="110"/>
      <c r="G60" s="110"/>
      <c r="H60" s="110"/>
    </row>
    <row r="61" spans="1:8" ht="12.75">
      <c r="A61" s="110"/>
      <c r="B61" s="110"/>
      <c r="C61" s="110"/>
      <c r="D61" s="110"/>
      <c r="E61" s="110"/>
      <c r="F61" s="110"/>
      <c r="G61" s="110"/>
      <c r="H61" s="110"/>
    </row>
    <row r="62" spans="1:8" ht="12.75">
      <c r="A62" s="110"/>
      <c r="B62" s="110"/>
      <c r="C62" s="110"/>
      <c r="D62" s="110"/>
      <c r="E62" s="110"/>
      <c r="F62" s="110"/>
      <c r="G62" s="110"/>
      <c r="H62" s="110"/>
    </row>
    <row r="63" spans="1:8" ht="12.75">
      <c r="A63" s="110"/>
      <c r="B63" s="110"/>
      <c r="C63" s="110"/>
      <c r="D63" s="110"/>
      <c r="E63" s="110"/>
      <c r="F63" s="110"/>
      <c r="G63" s="110"/>
      <c r="H63" s="110"/>
    </row>
  </sheetData>
  <sheetProtection password="C690" sheet="1" objects="1" scenarios="1" selectLockedCells="1" selectUnlockedCells="1"/>
  <mergeCells count="44">
    <mergeCell ref="A46:D46"/>
    <mergeCell ref="A31:D31"/>
    <mergeCell ref="A32:D32"/>
    <mergeCell ref="A33:D33"/>
    <mergeCell ref="A34:D34"/>
    <mergeCell ref="A47:D47"/>
    <mergeCell ref="A37:D37"/>
    <mergeCell ref="A38:D38"/>
    <mergeCell ref="A39:D39"/>
    <mergeCell ref="A40:D40"/>
    <mergeCell ref="A41:D41"/>
    <mergeCell ref="A42:D42"/>
    <mergeCell ref="A43:D43"/>
    <mergeCell ref="A44:D44"/>
    <mergeCell ref="A45:D45"/>
    <mergeCell ref="A35:D35"/>
    <mergeCell ref="A36:D36"/>
    <mergeCell ref="A24:D24"/>
    <mergeCell ref="A25:D25"/>
    <mergeCell ref="A26:D26"/>
    <mergeCell ref="A27:D27"/>
    <mergeCell ref="A28:D28"/>
    <mergeCell ref="A29:D29"/>
    <mergeCell ref="A30:D30"/>
    <mergeCell ref="A21:E21"/>
    <mergeCell ref="A14:E14"/>
    <mergeCell ref="A15:E15"/>
    <mergeCell ref="A16:E16"/>
    <mergeCell ref="A17:E17"/>
    <mergeCell ref="A18:E18"/>
    <mergeCell ref="A20:F20"/>
    <mergeCell ref="A19:F19"/>
    <mergeCell ref="A10:E10"/>
    <mergeCell ref="A11:E11"/>
    <mergeCell ref="A12:E12"/>
    <mergeCell ref="A13:E13"/>
    <mergeCell ref="A6:E6"/>
    <mergeCell ref="A7:E7"/>
    <mergeCell ref="A8:E8"/>
    <mergeCell ref="A9:E9"/>
    <mergeCell ref="A1:B1"/>
    <mergeCell ref="A5:E5"/>
    <mergeCell ref="A4:E4"/>
    <mergeCell ref="A3:E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145"/>
  <sheetViews>
    <sheetView showGridLines="0" zoomScalePageLayoutView="0" workbookViewId="0" topLeftCell="A1">
      <selection activeCell="A1" sqref="A1:B1"/>
    </sheetView>
  </sheetViews>
  <sheetFormatPr defaultColWidth="9.140625" defaultRowHeight="12.75"/>
  <cols>
    <col min="1" max="7" width="12.7109375" style="0" customWidth="1"/>
    <col min="8" max="8" width="2.7109375" style="0" customWidth="1"/>
    <col min="9" max="28" width="12.7109375" style="0" customWidth="1"/>
  </cols>
  <sheetData>
    <row r="1" spans="1:11" ht="12.75">
      <c r="A1" s="180" t="s">
        <v>189</v>
      </c>
      <c r="B1" s="180"/>
      <c r="C1" s="110"/>
      <c r="D1" s="110"/>
      <c r="E1" s="110"/>
      <c r="F1" s="110"/>
      <c r="G1" s="110"/>
      <c r="H1" s="110"/>
      <c r="I1" s="110"/>
      <c r="J1" s="110"/>
      <c r="K1" s="110"/>
    </row>
    <row r="2" spans="1:11" ht="12.75">
      <c r="A2" s="110"/>
      <c r="B2" s="110"/>
      <c r="C2" s="110"/>
      <c r="D2" s="110"/>
      <c r="E2" s="110"/>
      <c r="F2" s="110"/>
      <c r="G2" s="110"/>
      <c r="H2" s="110"/>
      <c r="I2" s="110"/>
      <c r="J2" s="110"/>
      <c r="K2" s="110"/>
    </row>
    <row r="3" spans="1:11" ht="12.75">
      <c r="A3" s="175" t="s">
        <v>210</v>
      </c>
      <c r="B3" s="175"/>
      <c r="C3" s="175"/>
      <c r="D3" s="175"/>
      <c r="E3" s="175"/>
      <c r="F3" s="175"/>
      <c r="G3" s="123"/>
      <c r="H3" s="122"/>
      <c r="I3" s="110"/>
      <c r="J3" s="110"/>
      <c r="K3" s="110"/>
    </row>
    <row r="4" spans="1:11" ht="12.75">
      <c r="A4" s="175" t="s">
        <v>209</v>
      </c>
      <c r="B4" s="175"/>
      <c r="C4" s="175"/>
      <c r="D4" s="175"/>
      <c r="E4" s="175"/>
      <c r="F4" s="175"/>
      <c r="G4" s="123">
        <v>0.4</v>
      </c>
      <c r="H4" s="122"/>
      <c r="I4" s="110"/>
      <c r="J4" s="110"/>
      <c r="K4" s="110"/>
    </row>
    <row r="5" spans="1:11" ht="12.75">
      <c r="A5" s="175" t="s">
        <v>190</v>
      </c>
      <c r="B5" s="175"/>
      <c r="C5" s="175"/>
      <c r="D5" s="175"/>
      <c r="E5" s="175"/>
      <c r="F5" s="175"/>
      <c r="G5" s="124">
        <v>840000</v>
      </c>
      <c r="H5" s="122"/>
      <c r="I5" s="110"/>
      <c r="J5" s="110"/>
      <c r="K5" s="110"/>
    </row>
    <row r="6" spans="1:11" ht="12.75">
      <c r="A6" s="175" t="s">
        <v>191</v>
      </c>
      <c r="B6" s="175"/>
      <c r="C6" s="175"/>
      <c r="D6" s="175"/>
      <c r="E6" s="175"/>
      <c r="F6" s="175"/>
      <c r="G6" s="124">
        <v>1800000</v>
      </c>
      <c r="H6" s="122"/>
      <c r="I6" s="110"/>
      <c r="J6" s="110"/>
      <c r="K6" s="110"/>
    </row>
    <row r="7" spans="1:11" ht="12.75">
      <c r="A7" s="175" t="s">
        <v>208</v>
      </c>
      <c r="B7" s="175"/>
      <c r="C7" s="175"/>
      <c r="D7" s="175"/>
      <c r="E7" s="175"/>
      <c r="F7" s="175"/>
      <c r="G7" s="124">
        <v>1260000</v>
      </c>
      <c r="H7" s="122"/>
      <c r="I7" s="110"/>
      <c r="J7" s="110"/>
      <c r="K7" s="110"/>
    </row>
    <row r="8" spans="1:11" ht="12.75">
      <c r="A8" s="129"/>
      <c r="B8" s="129"/>
      <c r="C8" s="129"/>
      <c r="D8" s="129"/>
      <c r="E8" s="129"/>
      <c r="F8" s="129"/>
      <c r="G8" s="122"/>
      <c r="H8" s="122"/>
      <c r="I8" s="110"/>
      <c r="J8" s="110"/>
      <c r="K8" s="110"/>
    </row>
    <row r="9" spans="1:11" ht="12.75">
      <c r="A9" s="175" t="s">
        <v>207</v>
      </c>
      <c r="B9" s="175"/>
      <c r="C9" s="175"/>
      <c r="D9" s="175"/>
      <c r="E9" s="175"/>
      <c r="F9" s="175"/>
      <c r="G9" s="122"/>
      <c r="H9" s="122"/>
      <c r="I9" s="110"/>
      <c r="J9" s="110"/>
      <c r="K9" s="110"/>
    </row>
    <row r="10" spans="1:11" ht="12.75">
      <c r="A10" s="125"/>
      <c r="B10" s="125"/>
      <c r="C10" s="125"/>
      <c r="D10" s="125"/>
      <c r="E10" s="125"/>
      <c r="F10" s="127" t="s">
        <v>203</v>
      </c>
      <c r="G10" s="127" t="s">
        <v>205</v>
      </c>
      <c r="H10" s="122"/>
      <c r="I10" s="110"/>
      <c r="J10" s="110"/>
      <c r="K10" s="110"/>
    </row>
    <row r="11" spans="1:11" ht="12.75">
      <c r="A11" s="125"/>
      <c r="B11" s="125"/>
      <c r="C11" s="125"/>
      <c r="D11" s="125"/>
      <c r="E11" s="125"/>
      <c r="F11" s="128" t="s">
        <v>204</v>
      </c>
      <c r="G11" s="128" t="s">
        <v>206</v>
      </c>
      <c r="H11" s="122"/>
      <c r="I11" s="110"/>
      <c r="J11" s="110"/>
      <c r="K11" s="110"/>
    </row>
    <row r="12" spans="1:11" ht="12.75">
      <c r="A12" s="175" t="s">
        <v>192</v>
      </c>
      <c r="B12" s="175"/>
      <c r="C12" s="175"/>
      <c r="D12" s="175"/>
      <c r="E12" s="175"/>
      <c r="F12" s="130">
        <v>45000</v>
      </c>
      <c r="G12" s="130">
        <v>25000</v>
      </c>
      <c r="H12" s="122"/>
      <c r="I12" s="110"/>
      <c r="J12" s="110"/>
      <c r="K12" s="110"/>
    </row>
    <row r="13" spans="1:11" ht="12.75">
      <c r="A13" s="175" t="s">
        <v>193</v>
      </c>
      <c r="B13" s="175"/>
      <c r="C13" s="175"/>
      <c r="D13" s="175"/>
      <c r="E13" s="175"/>
      <c r="F13" s="125">
        <v>840000</v>
      </c>
      <c r="G13" s="125"/>
      <c r="H13" s="122"/>
      <c r="I13" s="110"/>
      <c r="J13" s="110"/>
      <c r="K13" s="110"/>
    </row>
    <row r="14" spans="1:11" ht="12.75">
      <c r="A14" s="175" t="s">
        <v>194</v>
      </c>
      <c r="B14" s="175"/>
      <c r="C14" s="175"/>
      <c r="D14" s="175"/>
      <c r="E14" s="175"/>
      <c r="F14" s="125">
        <v>965000</v>
      </c>
      <c r="G14" s="125">
        <v>140000</v>
      </c>
      <c r="H14" s="122"/>
      <c r="I14" s="110"/>
      <c r="J14" s="110"/>
      <c r="K14" s="110"/>
    </row>
    <row r="15" spans="1:11" ht="12.75">
      <c r="A15" s="175" t="s">
        <v>195</v>
      </c>
      <c r="B15" s="175"/>
      <c r="C15" s="175"/>
      <c r="D15" s="175"/>
      <c r="E15" s="175"/>
      <c r="F15" s="125">
        <v>1050000</v>
      </c>
      <c r="G15" s="125">
        <v>40000</v>
      </c>
      <c r="H15" s="122"/>
      <c r="I15" s="110"/>
      <c r="J15" s="110"/>
      <c r="K15" s="110"/>
    </row>
    <row r="16" spans="1:11" ht="12.75">
      <c r="A16" s="175" t="s">
        <v>196</v>
      </c>
      <c r="B16" s="175"/>
      <c r="C16" s="175"/>
      <c r="D16" s="175"/>
      <c r="E16" s="175"/>
      <c r="F16" s="125">
        <v>900000</v>
      </c>
      <c r="G16" s="125">
        <v>320000</v>
      </c>
      <c r="H16" s="122"/>
      <c r="I16" s="110"/>
      <c r="J16" s="110"/>
      <c r="K16" s="110"/>
    </row>
    <row r="17" spans="1:11" ht="12.75">
      <c r="A17" s="175" t="s">
        <v>197</v>
      </c>
      <c r="B17" s="175"/>
      <c r="C17" s="175"/>
      <c r="D17" s="175"/>
      <c r="E17" s="175"/>
      <c r="F17" s="131">
        <v>0</v>
      </c>
      <c r="G17" s="131">
        <v>175000</v>
      </c>
      <c r="H17" s="122"/>
      <c r="I17" s="110"/>
      <c r="J17" s="110"/>
      <c r="K17" s="110"/>
    </row>
    <row r="18" spans="1:11" ht="13.5" thickBot="1">
      <c r="A18" s="175" t="s">
        <v>198</v>
      </c>
      <c r="B18" s="175"/>
      <c r="C18" s="175"/>
      <c r="D18" s="175"/>
      <c r="E18" s="175"/>
      <c r="F18" s="132">
        <f>SUM(F12:F17)</f>
        <v>3800000</v>
      </c>
      <c r="G18" s="132">
        <f>SUM(G12:G17)</f>
        <v>700000</v>
      </c>
      <c r="H18" s="122"/>
      <c r="I18" s="110"/>
      <c r="J18" s="110"/>
      <c r="K18" s="110"/>
    </row>
    <row r="19" spans="1:11" ht="13.5" thickTop="1">
      <c r="A19" s="129"/>
      <c r="B19" s="129"/>
      <c r="C19" s="129"/>
      <c r="D19" s="129"/>
      <c r="E19" s="129"/>
      <c r="F19" s="125"/>
      <c r="G19" s="125"/>
      <c r="H19" s="122"/>
      <c r="I19" s="110"/>
      <c r="J19" s="110"/>
      <c r="K19" s="110"/>
    </row>
    <row r="20" spans="1:11" ht="12.75">
      <c r="A20" s="175" t="s">
        <v>199</v>
      </c>
      <c r="B20" s="175"/>
      <c r="C20" s="175"/>
      <c r="D20" s="175"/>
      <c r="E20" s="175"/>
      <c r="F20" s="125">
        <v>-925000</v>
      </c>
      <c r="G20" s="125">
        <v>-600000</v>
      </c>
      <c r="H20" s="122"/>
      <c r="I20" s="110"/>
      <c r="J20" s="110"/>
      <c r="K20" s="110"/>
    </row>
    <row r="21" spans="1:11" ht="12.75">
      <c r="A21" s="175" t="s">
        <v>211</v>
      </c>
      <c r="B21" s="175"/>
      <c r="C21" s="175"/>
      <c r="D21" s="175"/>
      <c r="E21" s="175"/>
      <c r="F21" s="125">
        <v>-2500000</v>
      </c>
      <c r="G21" s="125"/>
      <c r="H21" s="122"/>
      <c r="I21" s="110"/>
      <c r="J21" s="110"/>
      <c r="K21" s="110"/>
    </row>
    <row r="22" spans="1:11" ht="12.75">
      <c r="A22" s="175" t="s">
        <v>200</v>
      </c>
      <c r="B22" s="175"/>
      <c r="C22" s="175"/>
      <c r="D22" s="175"/>
      <c r="E22" s="175"/>
      <c r="F22" s="125"/>
      <c r="G22" s="125">
        <v>-25000</v>
      </c>
      <c r="H22" s="122"/>
      <c r="I22" s="110"/>
      <c r="J22" s="110"/>
      <c r="K22" s="110"/>
    </row>
    <row r="23" spans="1:11" ht="12.75">
      <c r="A23" s="175" t="s">
        <v>201</v>
      </c>
      <c r="B23" s="175"/>
      <c r="C23" s="175"/>
      <c r="D23" s="175"/>
      <c r="E23" s="175"/>
      <c r="F23" s="131">
        <v>-375000</v>
      </c>
      <c r="G23" s="131">
        <v>-75000</v>
      </c>
      <c r="H23" s="122"/>
      <c r="I23" s="110"/>
      <c r="J23" s="110"/>
      <c r="K23" s="110"/>
    </row>
    <row r="24" spans="1:11" ht="13.5" thickBot="1">
      <c r="A24" s="175" t="s">
        <v>202</v>
      </c>
      <c r="B24" s="175"/>
      <c r="C24" s="175"/>
      <c r="D24" s="175"/>
      <c r="E24" s="175"/>
      <c r="F24" s="132">
        <f>SUM(F20:F23)</f>
        <v>-3800000</v>
      </c>
      <c r="G24" s="132">
        <f>SUM(G20:G23)</f>
        <v>-700000</v>
      </c>
      <c r="H24" s="122"/>
      <c r="I24" s="110"/>
      <c r="J24" s="110"/>
      <c r="K24" s="110"/>
    </row>
    <row r="25" spans="1:11" ht="13.5" thickTop="1">
      <c r="A25" s="175"/>
      <c r="B25" s="175"/>
      <c r="C25" s="175"/>
      <c r="D25" s="175"/>
      <c r="E25" s="175"/>
      <c r="F25" s="175"/>
      <c r="G25" s="122"/>
      <c r="H25" s="122"/>
      <c r="I25" s="110"/>
      <c r="J25" s="110"/>
      <c r="K25" s="110"/>
    </row>
    <row r="26" spans="1:11" ht="12.75">
      <c r="A26" s="110"/>
      <c r="B26" s="110"/>
      <c r="C26" s="110"/>
      <c r="D26" s="110"/>
      <c r="E26" s="110"/>
      <c r="F26" s="110"/>
      <c r="G26" s="110"/>
      <c r="H26" s="110"/>
      <c r="I26" s="110"/>
      <c r="J26" s="110"/>
      <c r="K26" s="110"/>
    </row>
    <row r="27" spans="1:11" ht="12.75">
      <c r="A27" s="110"/>
      <c r="B27" s="110"/>
      <c r="C27" s="110"/>
      <c r="D27" s="110"/>
      <c r="E27" s="110"/>
      <c r="F27" s="110"/>
      <c r="G27" s="110"/>
      <c r="H27" s="110"/>
      <c r="I27" s="110"/>
      <c r="J27" s="110"/>
      <c r="K27" s="110"/>
    </row>
    <row r="28" spans="1:11" ht="12.75">
      <c r="A28" s="110"/>
      <c r="B28" s="110"/>
      <c r="C28" s="110"/>
      <c r="D28" s="110"/>
      <c r="E28" s="110"/>
      <c r="F28" s="110"/>
      <c r="G28" s="110"/>
      <c r="H28" s="110"/>
      <c r="I28" s="110"/>
      <c r="J28" s="110"/>
      <c r="K28" s="110"/>
    </row>
    <row r="29" spans="1:11" ht="12.75">
      <c r="A29" s="110"/>
      <c r="B29" s="110"/>
      <c r="C29" s="110"/>
      <c r="D29" s="110"/>
      <c r="E29" s="110"/>
      <c r="F29" s="110"/>
      <c r="G29" s="110"/>
      <c r="H29" s="110"/>
      <c r="I29" s="110"/>
      <c r="J29" s="110"/>
      <c r="K29" s="110"/>
    </row>
    <row r="30" spans="1:11" ht="12.75">
      <c r="A30" s="110"/>
      <c r="B30" s="110"/>
      <c r="C30" s="110"/>
      <c r="D30" s="110"/>
      <c r="E30" s="110"/>
      <c r="F30" s="110"/>
      <c r="G30" s="110"/>
      <c r="H30" s="110"/>
      <c r="I30" s="110"/>
      <c r="J30" s="110"/>
      <c r="K30" s="110"/>
    </row>
    <row r="31" spans="1:11" ht="12.75">
      <c r="A31" s="110"/>
      <c r="B31" s="110"/>
      <c r="C31" s="110"/>
      <c r="D31" s="110"/>
      <c r="E31" s="110"/>
      <c r="F31" s="110"/>
      <c r="G31" s="110"/>
      <c r="H31" s="110"/>
      <c r="I31" s="110"/>
      <c r="J31" s="110"/>
      <c r="K31" s="110"/>
    </row>
    <row r="32" spans="1:11" ht="12.75">
      <c r="A32" s="110"/>
      <c r="B32" s="110"/>
      <c r="C32" s="110"/>
      <c r="D32" s="110"/>
      <c r="E32" s="110"/>
      <c r="F32" s="110"/>
      <c r="G32" s="110"/>
      <c r="H32" s="110"/>
      <c r="I32" s="110"/>
      <c r="J32" s="110"/>
      <c r="K32" s="110"/>
    </row>
    <row r="33" spans="1:11" ht="12.75">
      <c r="A33" s="110"/>
      <c r="B33" s="110"/>
      <c r="C33" s="110"/>
      <c r="D33" s="110"/>
      <c r="E33" s="110"/>
      <c r="F33" s="110"/>
      <c r="G33" s="110"/>
      <c r="H33" s="110"/>
      <c r="I33" s="110"/>
      <c r="J33" s="110"/>
      <c r="K33" s="110"/>
    </row>
    <row r="34" spans="1:11" ht="12.75">
      <c r="A34" s="110"/>
      <c r="B34" s="110"/>
      <c r="C34" s="110"/>
      <c r="D34" s="110"/>
      <c r="E34" s="110"/>
      <c r="F34" s="110"/>
      <c r="G34" s="110"/>
      <c r="H34" s="110"/>
      <c r="I34" s="110"/>
      <c r="J34" s="110"/>
      <c r="K34" s="110"/>
    </row>
    <row r="35" spans="1:11" ht="12.75">
      <c r="A35" s="110"/>
      <c r="B35" s="110"/>
      <c r="C35" s="110"/>
      <c r="D35" s="110"/>
      <c r="E35" s="110"/>
      <c r="F35" s="110"/>
      <c r="G35" s="110"/>
      <c r="H35" s="110"/>
      <c r="I35" s="110"/>
      <c r="J35" s="110"/>
      <c r="K35" s="110"/>
    </row>
    <row r="36" spans="1:11" ht="12.75">
      <c r="A36" s="110"/>
      <c r="B36" s="110"/>
      <c r="C36" s="110"/>
      <c r="D36" s="110"/>
      <c r="E36" s="110"/>
      <c r="F36" s="110"/>
      <c r="G36" s="110"/>
      <c r="H36" s="110"/>
      <c r="I36" s="110"/>
      <c r="J36" s="110"/>
      <c r="K36" s="110"/>
    </row>
    <row r="37" spans="1:11" ht="12.75">
      <c r="A37" s="110"/>
      <c r="B37" s="110"/>
      <c r="C37" s="110"/>
      <c r="D37" s="110"/>
      <c r="E37" s="110"/>
      <c r="F37" s="110"/>
      <c r="G37" s="110"/>
      <c r="H37" s="110"/>
      <c r="I37" s="110"/>
      <c r="J37" s="110"/>
      <c r="K37" s="110"/>
    </row>
    <row r="38" spans="1:11" ht="12.75">
      <c r="A38" s="110"/>
      <c r="B38" s="110"/>
      <c r="C38" s="110"/>
      <c r="D38" s="110"/>
      <c r="E38" s="110"/>
      <c r="F38" s="110"/>
      <c r="G38" s="110"/>
      <c r="H38" s="110"/>
      <c r="I38" s="110"/>
      <c r="J38" s="110"/>
      <c r="K38" s="110"/>
    </row>
    <row r="39" spans="1:11" ht="12.75">
      <c r="A39" s="110"/>
      <c r="B39" s="110"/>
      <c r="C39" s="110"/>
      <c r="D39" s="110"/>
      <c r="E39" s="110"/>
      <c r="F39" s="110"/>
      <c r="G39" s="110"/>
      <c r="H39" s="110"/>
      <c r="I39" s="110"/>
      <c r="J39" s="110"/>
      <c r="K39" s="110"/>
    </row>
    <row r="40" spans="1:11" ht="12.75">
      <c r="A40" s="110"/>
      <c r="B40" s="110"/>
      <c r="C40" s="110"/>
      <c r="D40" s="110"/>
      <c r="E40" s="110"/>
      <c r="F40" s="110"/>
      <c r="G40" s="110"/>
      <c r="H40" s="110"/>
      <c r="I40" s="110"/>
      <c r="J40" s="110"/>
      <c r="K40" s="110"/>
    </row>
    <row r="41" spans="1:11" ht="12.75">
      <c r="A41" s="110"/>
      <c r="B41" s="110"/>
      <c r="C41" s="110"/>
      <c r="D41" s="110"/>
      <c r="E41" s="110"/>
      <c r="F41" s="110"/>
      <c r="G41" s="110"/>
      <c r="H41" s="110"/>
      <c r="I41" s="110"/>
      <c r="J41" s="110"/>
      <c r="K41" s="110"/>
    </row>
    <row r="42" spans="1:11" ht="12.75">
      <c r="A42" s="110"/>
      <c r="B42" s="110"/>
      <c r="C42" s="110"/>
      <c r="D42" s="110"/>
      <c r="E42" s="110"/>
      <c r="F42" s="110"/>
      <c r="G42" s="110"/>
      <c r="H42" s="110"/>
      <c r="I42" s="110"/>
      <c r="J42" s="110"/>
      <c r="K42" s="110"/>
    </row>
    <row r="43" spans="1:11" ht="12.75">
      <c r="A43" s="110"/>
      <c r="B43" s="110"/>
      <c r="C43" s="110"/>
      <c r="D43" s="110"/>
      <c r="E43" s="110"/>
      <c r="F43" s="110"/>
      <c r="G43" s="110"/>
      <c r="H43" s="110"/>
      <c r="I43" s="110"/>
      <c r="J43" s="110"/>
      <c r="K43" s="110"/>
    </row>
    <row r="44" spans="1:11" ht="12.75">
      <c r="A44" s="110"/>
      <c r="B44" s="110"/>
      <c r="C44" s="110"/>
      <c r="D44" s="110"/>
      <c r="E44" s="110"/>
      <c r="F44" s="110"/>
      <c r="G44" s="110"/>
      <c r="H44" s="110"/>
      <c r="I44" s="110"/>
      <c r="J44" s="110"/>
      <c r="K44" s="110"/>
    </row>
    <row r="45" spans="1:11" ht="12.75">
      <c r="A45" s="110"/>
      <c r="B45" s="110"/>
      <c r="C45" s="110"/>
      <c r="D45" s="110"/>
      <c r="E45" s="110"/>
      <c r="F45" s="110"/>
      <c r="G45" s="110"/>
      <c r="H45" s="110"/>
      <c r="I45" s="110"/>
      <c r="J45" s="110"/>
      <c r="K45" s="110"/>
    </row>
    <row r="46" spans="1:11" ht="12.75">
      <c r="A46" s="110"/>
      <c r="B46" s="110"/>
      <c r="C46" s="110"/>
      <c r="D46" s="110"/>
      <c r="E46" s="110"/>
      <c r="F46" s="110"/>
      <c r="G46" s="110"/>
      <c r="H46" s="110"/>
      <c r="I46" s="110"/>
      <c r="J46" s="110"/>
      <c r="K46" s="110"/>
    </row>
    <row r="47" spans="1:11" ht="12.75">
      <c r="A47" s="110"/>
      <c r="B47" s="110"/>
      <c r="C47" s="110"/>
      <c r="D47" s="110"/>
      <c r="E47" s="110"/>
      <c r="F47" s="110"/>
      <c r="G47" s="110"/>
      <c r="H47" s="110"/>
      <c r="I47" s="110"/>
      <c r="J47" s="110"/>
      <c r="K47" s="110"/>
    </row>
    <row r="48" spans="1:11" ht="12.75">
      <c r="A48" s="110"/>
      <c r="B48" s="110"/>
      <c r="C48" s="110"/>
      <c r="D48" s="110"/>
      <c r="E48" s="110"/>
      <c r="F48" s="110"/>
      <c r="G48" s="110"/>
      <c r="H48" s="110"/>
      <c r="I48" s="110"/>
      <c r="J48" s="110"/>
      <c r="K48" s="110"/>
    </row>
    <row r="49" spans="1:11" ht="12.75">
      <c r="A49" s="110"/>
      <c r="B49" s="110"/>
      <c r="C49" s="110"/>
      <c r="D49" s="110"/>
      <c r="E49" s="110"/>
      <c r="F49" s="110"/>
      <c r="G49" s="110"/>
      <c r="H49" s="110"/>
      <c r="I49" s="110"/>
      <c r="J49" s="110"/>
      <c r="K49" s="110"/>
    </row>
    <row r="50" spans="1:11" ht="12.75">
      <c r="A50" s="110"/>
      <c r="B50" s="110"/>
      <c r="C50" s="110"/>
      <c r="D50" s="110"/>
      <c r="E50" s="110"/>
      <c r="F50" s="110"/>
      <c r="G50" s="110"/>
      <c r="H50" s="110"/>
      <c r="I50" s="110"/>
      <c r="J50" s="110"/>
      <c r="K50" s="110"/>
    </row>
    <row r="51" spans="1:11" ht="12.75">
      <c r="A51" s="110"/>
      <c r="B51" s="110"/>
      <c r="C51" s="110"/>
      <c r="D51" s="110"/>
      <c r="E51" s="110"/>
      <c r="F51" s="110"/>
      <c r="G51" s="110"/>
      <c r="H51" s="110"/>
      <c r="I51" s="110"/>
      <c r="J51" s="110"/>
      <c r="K51" s="110"/>
    </row>
    <row r="52" spans="1:11" ht="12.75">
      <c r="A52" s="110"/>
      <c r="B52" s="110"/>
      <c r="C52" s="110"/>
      <c r="D52" s="110"/>
      <c r="E52" s="110"/>
      <c r="F52" s="110"/>
      <c r="G52" s="110"/>
      <c r="H52" s="110"/>
      <c r="I52" s="110"/>
      <c r="J52" s="110"/>
      <c r="K52" s="110"/>
    </row>
    <row r="53" spans="1:11" ht="12.75">
      <c r="A53" s="110"/>
      <c r="B53" s="110"/>
      <c r="C53" s="110"/>
      <c r="D53" s="110"/>
      <c r="E53" s="110"/>
      <c r="F53" s="110"/>
      <c r="G53" s="110"/>
      <c r="H53" s="110"/>
      <c r="I53" s="110"/>
      <c r="J53" s="110"/>
      <c r="K53" s="110"/>
    </row>
    <row r="54" spans="1:11" ht="12.75">
      <c r="A54" s="110"/>
      <c r="B54" s="110"/>
      <c r="C54" s="110"/>
      <c r="D54" s="110"/>
      <c r="E54" s="110"/>
      <c r="F54" s="110"/>
      <c r="G54" s="110"/>
      <c r="H54" s="110"/>
      <c r="I54" s="110"/>
      <c r="J54" s="110"/>
      <c r="K54" s="110"/>
    </row>
    <row r="55" spans="1:11" ht="12.75">
      <c r="A55" s="110"/>
      <c r="B55" s="110"/>
      <c r="C55" s="110"/>
      <c r="D55" s="110"/>
      <c r="E55" s="110"/>
      <c r="F55" s="110"/>
      <c r="G55" s="110"/>
      <c r="H55" s="110"/>
      <c r="I55" s="110"/>
      <c r="J55" s="110"/>
      <c r="K55" s="110"/>
    </row>
    <row r="56" spans="1:11" ht="12.75">
      <c r="A56" s="110"/>
      <c r="B56" s="110"/>
      <c r="C56" s="110"/>
      <c r="D56" s="110"/>
      <c r="E56" s="110"/>
      <c r="F56" s="110"/>
      <c r="G56" s="110"/>
      <c r="H56" s="110"/>
      <c r="I56" s="110"/>
      <c r="J56" s="110"/>
      <c r="K56" s="110"/>
    </row>
    <row r="57" spans="1:11" ht="12.75">
      <c r="A57" s="110"/>
      <c r="B57" s="110"/>
      <c r="C57" s="110"/>
      <c r="D57" s="110"/>
      <c r="E57" s="110"/>
      <c r="F57" s="110"/>
      <c r="G57" s="110"/>
      <c r="H57" s="110"/>
      <c r="I57" s="110"/>
      <c r="J57" s="110"/>
      <c r="K57" s="110"/>
    </row>
    <row r="58" spans="1:11" ht="12.75">
      <c r="A58" s="110"/>
      <c r="B58" s="110"/>
      <c r="C58" s="110"/>
      <c r="D58" s="110"/>
      <c r="E58" s="110"/>
      <c r="F58" s="110"/>
      <c r="G58" s="110"/>
      <c r="H58" s="110"/>
      <c r="I58" s="110"/>
      <c r="J58" s="110"/>
      <c r="K58" s="110"/>
    </row>
    <row r="59" spans="1:11" ht="12.75">
      <c r="A59" s="110"/>
      <c r="B59" s="110"/>
      <c r="C59" s="110"/>
      <c r="D59" s="110"/>
      <c r="E59" s="110"/>
      <c r="F59" s="110"/>
      <c r="G59" s="110"/>
      <c r="H59" s="110"/>
      <c r="I59" s="110"/>
      <c r="J59" s="110"/>
      <c r="K59" s="110"/>
    </row>
    <row r="60" spans="1:11" ht="12.75">
      <c r="A60" s="110"/>
      <c r="B60" s="110"/>
      <c r="C60" s="110"/>
      <c r="D60" s="110"/>
      <c r="E60" s="110"/>
      <c r="F60" s="110"/>
      <c r="G60" s="110"/>
      <c r="H60" s="110"/>
      <c r="I60" s="110"/>
      <c r="J60" s="110"/>
      <c r="K60" s="110"/>
    </row>
    <row r="61" spans="1:11" ht="12.75">
      <c r="A61" s="110"/>
      <c r="B61" s="110"/>
      <c r="C61" s="110"/>
      <c r="D61" s="110"/>
      <c r="E61" s="110"/>
      <c r="F61" s="110"/>
      <c r="G61" s="110"/>
      <c r="H61" s="110"/>
      <c r="I61" s="110"/>
      <c r="J61" s="110"/>
      <c r="K61" s="110"/>
    </row>
    <row r="62" spans="1:11" ht="12.75">
      <c r="A62" s="110"/>
      <c r="B62" s="110"/>
      <c r="C62" s="110"/>
      <c r="D62" s="110"/>
      <c r="E62" s="110"/>
      <c r="F62" s="110"/>
      <c r="G62" s="110"/>
      <c r="H62" s="110"/>
      <c r="I62" s="110"/>
      <c r="J62" s="110"/>
      <c r="K62" s="110"/>
    </row>
    <row r="63" spans="1:11" ht="12.75">
      <c r="A63" s="110"/>
      <c r="B63" s="110"/>
      <c r="C63" s="110"/>
      <c r="D63" s="110"/>
      <c r="E63" s="110"/>
      <c r="F63" s="110"/>
      <c r="G63" s="110"/>
      <c r="H63" s="110"/>
      <c r="I63" s="110"/>
      <c r="J63" s="110"/>
      <c r="K63" s="110"/>
    </row>
    <row r="64" spans="1:11" ht="12.75">
      <c r="A64" s="110"/>
      <c r="B64" s="110"/>
      <c r="C64" s="110"/>
      <c r="D64" s="110"/>
      <c r="E64" s="110"/>
      <c r="F64" s="110"/>
      <c r="G64" s="110"/>
      <c r="H64" s="110"/>
      <c r="I64" s="110"/>
      <c r="J64" s="110"/>
      <c r="K64" s="110"/>
    </row>
    <row r="65" spans="1:11" ht="12.75">
      <c r="A65" s="110"/>
      <c r="B65" s="110"/>
      <c r="C65" s="110"/>
      <c r="D65" s="110"/>
      <c r="E65" s="110"/>
      <c r="F65" s="110"/>
      <c r="G65" s="110"/>
      <c r="H65" s="110"/>
      <c r="I65" s="110"/>
      <c r="J65" s="110"/>
      <c r="K65" s="110"/>
    </row>
    <row r="66" spans="1:11" ht="12.75">
      <c r="A66" s="110"/>
      <c r="B66" s="110"/>
      <c r="C66" s="110"/>
      <c r="D66" s="110"/>
      <c r="E66" s="110"/>
      <c r="F66" s="110"/>
      <c r="G66" s="110"/>
      <c r="H66" s="110"/>
      <c r="I66" s="110"/>
      <c r="J66" s="110"/>
      <c r="K66" s="110"/>
    </row>
    <row r="67" spans="1:11" ht="12.75">
      <c r="A67" s="110"/>
      <c r="B67" s="110"/>
      <c r="C67" s="110"/>
      <c r="D67" s="110"/>
      <c r="E67" s="110"/>
      <c r="F67" s="110"/>
      <c r="G67" s="110"/>
      <c r="H67" s="110"/>
      <c r="I67" s="110"/>
      <c r="J67" s="110"/>
      <c r="K67" s="110"/>
    </row>
    <row r="68" spans="1:11" ht="12.75">
      <c r="A68" s="110"/>
      <c r="B68" s="110"/>
      <c r="C68" s="110"/>
      <c r="D68" s="110"/>
      <c r="E68" s="110"/>
      <c r="F68" s="110"/>
      <c r="G68" s="110"/>
      <c r="H68" s="110"/>
      <c r="I68" s="110"/>
      <c r="J68" s="110"/>
      <c r="K68" s="110"/>
    </row>
    <row r="69" spans="1:11" ht="12.75">
      <c r="A69" s="110"/>
      <c r="B69" s="110"/>
      <c r="C69" s="110"/>
      <c r="D69" s="110"/>
      <c r="E69" s="110"/>
      <c r="F69" s="110"/>
      <c r="G69" s="110"/>
      <c r="H69" s="110"/>
      <c r="I69" s="110"/>
      <c r="J69" s="110"/>
      <c r="K69" s="110"/>
    </row>
    <row r="70" spans="1:11" ht="12.75">
      <c r="A70" s="110"/>
      <c r="B70" s="110"/>
      <c r="C70" s="110"/>
      <c r="D70" s="110"/>
      <c r="E70" s="110"/>
      <c r="F70" s="110"/>
      <c r="G70" s="110"/>
      <c r="H70" s="110"/>
      <c r="I70" s="110"/>
      <c r="J70" s="110"/>
      <c r="K70" s="110"/>
    </row>
    <row r="71" spans="1:11" ht="12.75">
      <c r="A71" s="110"/>
      <c r="B71" s="110"/>
      <c r="C71" s="110"/>
      <c r="D71" s="110"/>
      <c r="E71" s="110"/>
      <c r="F71" s="110"/>
      <c r="G71" s="110"/>
      <c r="H71" s="110"/>
      <c r="I71" s="110"/>
      <c r="J71" s="110"/>
      <c r="K71" s="110"/>
    </row>
    <row r="72" spans="1:11" ht="12.75">
      <c r="A72" s="110"/>
      <c r="B72" s="110"/>
      <c r="C72" s="110"/>
      <c r="D72" s="110"/>
      <c r="E72" s="110"/>
      <c r="F72" s="110"/>
      <c r="G72" s="110"/>
      <c r="H72" s="110"/>
      <c r="I72" s="110"/>
      <c r="J72" s="110"/>
      <c r="K72" s="110"/>
    </row>
    <row r="73" spans="1:11" ht="12.75">
      <c r="A73" s="110"/>
      <c r="B73" s="110"/>
      <c r="C73" s="110"/>
      <c r="D73" s="110"/>
      <c r="E73" s="110"/>
      <c r="F73" s="110"/>
      <c r="G73" s="110"/>
      <c r="H73" s="110"/>
      <c r="I73" s="110"/>
      <c r="J73" s="110"/>
      <c r="K73" s="110"/>
    </row>
    <row r="74" spans="1:11" ht="12.75">
      <c r="A74" s="110"/>
      <c r="B74" s="110"/>
      <c r="C74" s="110"/>
      <c r="D74" s="110"/>
      <c r="E74" s="110"/>
      <c r="F74" s="110"/>
      <c r="G74" s="110"/>
      <c r="H74" s="110"/>
      <c r="I74" s="110"/>
      <c r="J74" s="110"/>
      <c r="K74" s="110"/>
    </row>
    <row r="75" spans="1:11" ht="12.75">
      <c r="A75" s="110"/>
      <c r="B75" s="110"/>
      <c r="C75" s="110"/>
      <c r="D75" s="110"/>
      <c r="E75" s="110"/>
      <c r="F75" s="110"/>
      <c r="G75" s="110"/>
      <c r="H75" s="110"/>
      <c r="I75" s="110"/>
      <c r="J75" s="110"/>
      <c r="K75" s="110"/>
    </row>
    <row r="76" spans="1:11" ht="12.75">
      <c r="A76" s="110"/>
      <c r="B76" s="110"/>
      <c r="C76" s="110"/>
      <c r="D76" s="110"/>
      <c r="E76" s="110"/>
      <c r="F76" s="110"/>
      <c r="G76" s="110"/>
      <c r="H76" s="110"/>
      <c r="I76" s="110"/>
      <c r="J76" s="110"/>
      <c r="K76" s="110"/>
    </row>
    <row r="77" spans="1:11" ht="12.75">
      <c r="A77" s="110"/>
      <c r="B77" s="110"/>
      <c r="C77" s="110"/>
      <c r="D77" s="110"/>
      <c r="E77" s="110"/>
      <c r="F77" s="110"/>
      <c r="G77" s="110"/>
      <c r="H77" s="110"/>
      <c r="I77" s="110"/>
      <c r="J77" s="110"/>
      <c r="K77" s="110"/>
    </row>
    <row r="78" spans="1:11" ht="12.75">
      <c r="A78" s="110"/>
      <c r="B78" s="110"/>
      <c r="C78" s="110"/>
      <c r="D78" s="110"/>
      <c r="E78" s="110"/>
      <c r="F78" s="110"/>
      <c r="G78" s="110"/>
      <c r="H78" s="110"/>
      <c r="I78" s="110"/>
      <c r="J78" s="110"/>
      <c r="K78" s="110"/>
    </row>
    <row r="79" spans="1:11" ht="12.75">
      <c r="A79" s="110"/>
      <c r="B79" s="110"/>
      <c r="C79" s="110"/>
      <c r="D79" s="110"/>
      <c r="E79" s="110"/>
      <c r="F79" s="110"/>
      <c r="G79" s="110"/>
      <c r="H79" s="110"/>
      <c r="I79" s="110"/>
      <c r="J79" s="110"/>
      <c r="K79" s="110"/>
    </row>
    <row r="80" spans="1:11" ht="12.75">
      <c r="A80" s="110"/>
      <c r="B80" s="110"/>
      <c r="C80" s="110"/>
      <c r="D80" s="110"/>
      <c r="E80" s="110"/>
      <c r="F80" s="110"/>
      <c r="G80" s="110"/>
      <c r="H80" s="110"/>
      <c r="I80" s="110"/>
      <c r="J80" s="110"/>
      <c r="K80" s="110"/>
    </row>
    <row r="81" spans="1:11" ht="12.75">
      <c r="A81" s="110"/>
      <c r="B81" s="110"/>
      <c r="C81" s="110"/>
      <c r="D81" s="110"/>
      <c r="E81" s="110"/>
      <c r="F81" s="110"/>
      <c r="G81" s="110"/>
      <c r="H81" s="110"/>
      <c r="I81" s="110"/>
      <c r="J81" s="110"/>
      <c r="K81" s="110"/>
    </row>
    <row r="82" spans="1:11" ht="12.75">
      <c r="A82" s="110"/>
      <c r="B82" s="110"/>
      <c r="C82" s="110"/>
      <c r="D82" s="110"/>
      <c r="E82" s="110"/>
      <c r="F82" s="110"/>
      <c r="G82" s="110"/>
      <c r="H82" s="110"/>
      <c r="I82" s="110"/>
      <c r="J82" s="110"/>
      <c r="K82" s="110"/>
    </row>
    <row r="83" spans="1:11" ht="12.75">
      <c r="A83" s="110"/>
      <c r="B83" s="110"/>
      <c r="C83" s="110"/>
      <c r="D83" s="110"/>
      <c r="E83" s="110"/>
      <c r="F83" s="110"/>
      <c r="G83" s="110"/>
      <c r="H83" s="110"/>
      <c r="I83" s="110"/>
      <c r="J83" s="110"/>
      <c r="K83" s="110"/>
    </row>
    <row r="84" spans="1:11" ht="12.75">
      <c r="A84" s="110"/>
      <c r="B84" s="110"/>
      <c r="C84" s="110"/>
      <c r="D84" s="110"/>
      <c r="E84" s="110"/>
      <c r="F84" s="110"/>
      <c r="G84" s="110"/>
      <c r="H84" s="110"/>
      <c r="I84" s="110"/>
      <c r="J84" s="110"/>
      <c r="K84" s="110"/>
    </row>
    <row r="85" spans="1:11" ht="12.75">
      <c r="A85" s="110"/>
      <c r="B85" s="110"/>
      <c r="C85" s="110"/>
      <c r="D85" s="110"/>
      <c r="E85" s="110"/>
      <c r="F85" s="110"/>
      <c r="G85" s="110"/>
      <c r="H85" s="110"/>
      <c r="I85" s="110"/>
      <c r="J85" s="110"/>
      <c r="K85" s="110"/>
    </row>
    <row r="86" spans="1:11" ht="12.75">
      <c r="A86" s="110"/>
      <c r="B86" s="110"/>
      <c r="C86" s="110"/>
      <c r="D86" s="110"/>
      <c r="E86" s="110"/>
      <c r="F86" s="110"/>
      <c r="G86" s="110"/>
      <c r="H86" s="110"/>
      <c r="I86" s="110"/>
      <c r="J86" s="110"/>
      <c r="K86" s="110"/>
    </row>
    <row r="87" spans="1:11" ht="12.75">
      <c r="A87" s="110"/>
      <c r="B87" s="110"/>
      <c r="C87" s="110"/>
      <c r="D87" s="110"/>
      <c r="E87" s="110"/>
      <c r="F87" s="110"/>
      <c r="G87" s="110"/>
      <c r="H87" s="110"/>
      <c r="I87" s="110"/>
      <c r="J87" s="110"/>
      <c r="K87" s="110"/>
    </row>
    <row r="88" spans="1:11" ht="12.75">
      <c r="A88" s="110"/>
      <c r="B88" s="110"/>
      <c r="C88" s="110"/>
      <c r="D88" s="110"/>
      <c r="E88" s="110"/>
      <c r="F88" s="110"/>
      <c r="G88" s="110"/>
      <c r="H88" s="110"/>
      <c r="I88" s="110"/>
      <c r="J88" s="110"/>
      <c r="K88" s="110"/>
    </row>
    <row r="89" spans="1:11" ht="12.75">
      <c r="A89" s="110"/>
      <c r="B89" s="110"/>
      <c r="C89" s="110"/>
      <c r="D89" s="110"/>
      <c r="E89" s="110"/>
      <c r="F89" s="110"/>
      <c r="G89" s="110"/>
      <c r="H89" s="110"/>
      <c r="I89" s="110"/>
      <c r="J89" s="110"/>
      <c r="K89" s="110"/>
    </row>
    <row r="90" spans="1:11" ht="12.75">
      <c r="A90" s="110"/>
      <c r="B90" s="110"/>
      <c r="C90" s="110"/>
      <c r="D90" s="110"/>
      <c r="E90" s="110"/>
      <c r="F90" s="110"/>
      <c r="G90" s="110"/>
      <c r="H90" s="110"/>
      <c r="I90" s="110"/>
      <c r="J90" s="110"/>
      <c r="K90" s="110"/>
    </row>
    <row r="91" spans="1:11" ht="12.75">
      <c r="A91" s="110"/>
      <c r="B91" s="110"/>
      <c r="C91" s="110"/>
      <c r="D91" s="110"/>
      <c r="E91" s="110"/>
      <c r="F91" s="110"/>
      <c r="G91" s="110"/>
      <c r="H91" s="110"/>
      <c r="I91" s="110"/>
      <c r="J91" s="110"/>
      <c r="K91" s="110"/>
    </row>
    <row r="92" spans="1:11" ht="12.75">
      <c r="A92" s="110"/>
      <c r="B92" s="110"/>
      <c r="C92" s="110"/>
      <c r="D92" s="110"/>
      <c r="E92" s="110"/>
      <c r="F92" s="110"/>
      <c r="G92" s="110"/>
      <c r="H92" s="110"/>
      <c r="I92" s="110"/>
      <c r="J92" s="110"/>
      <c r="K92" s="110"/>
    </row>
    <row r="93" spans="1:11" ht="12.75">
      <c r="A93" s="110"/>
      <c r="B93" s="110"/>
      <c r="C93" s="110"/>
      <c r="D93" s="110"/>
      <c r="E93" s="110"/>
      <c r="F93" s="110"/>
      <c r="G93" s="110"/>
      <c r="H93" s="110"/>
      <c r="I93" s="110"/>
      <c r="J93" s="110"/>
      <c r="K93" s="110"/>
    </row>
    <row r="94" spans="1:11" ht="12.75">
      <c r="A94" s="110"/>
      <c r="B94" s="110"/>
      <c r="C94" s="110"/>
      <c r="D94" s="110"/>
      <c r="E94" s="110"/>
      <c r="F94" s="110"/>
      <c r="G94" s="110"/>
      <c r="H94" s="110"/>
      <c r="I94" s="110"/>
      <c r="J94" s="110"/>
      <c r="K94" s="110"/>
    </row>
    <row r="95" spans="1:11" ht="12.75">
      <c r="A95" s="110"/>
      <c r="B95" s="110"/>
      <c r="C95" s="110"/>
      <c r="D95" s="110"/>
      <c r="E95" s="110"/>
      <c r="F95" s="110"/>
      <c r="G95" s="110"/>
      <c r="H95" s="110"/>
      <c r="I95" s="110"/>
      <c r="J95" s="110"/>
      <c r="K95" s="110"/>
    </row>
    <row r="96" spans="1:11" ht="12.75">
      <c r="A96" s="110"/>
      <c r="B96" s="110"/>
      <c r="C96" s="110"/>
      <c r="D96" s="110"/>
      <c r="E96" s="110"/>
      <c r="F96" s="110"/>
      <c r="G96" s="110"/>
      <c r="H96" s="110"/>
      <c r="I96" s="110"/>
      <c r="J96" s="110"/>
      <c r="K96" s="110"/>
    </row>
    <row r="97" spans="1:11" ht="12.75">
      <c r="A97" s="110"/>
      <c r="B97" s="110"/>
      <c r="C97" s="110"/>
      <c r="D97" s="110"/>
      <c r="E97" s="110"/>
      <c r="F97" s="110"/>
      <c r="G97" s="110"/>
      <c r="H97" s="110"/>
      <c r="I97" s="110"/>
      <c r="J97" s="110"/>
      <c r="K97" s="110"/>
    </row>
    <row r="98" spans="1:11" ht="12.75">
      <c r="A98" s="110"/>
      <c r="B98" s="110"/>
      <c r="C98" s="110"/>
      <c r="D98" s="110"/>
      <c r="E98" s="110"/>
      <c r="F98" s="110"/>
      <c r="G98" s="110"/>
      <c r="H98" s="110"/>
      <c r="I98" s="110"/>
      <c r="J98" s="110"/>
      <c r="K98" s="110"/>
    </row>
    <row r="99" spans="1:11" ht="12.75">
      <c r="A99" s="110"/>
      <c r="B99" s="110"/>
      <c r="C99" s="110"/>
      <c r="D99" s="110"/>
      <c r="E99" s="110"/>
      <c r="F99" s="110"/>
      <c r="G99" s="110"/>
      <c r="H99" s="110"/>
      <c r="I99" s="110"/>
      <c r="J99" s="110"/>
      <c r="K99" s="110"/>
    </row>
    <row r="100" spans="1:11" ht="12.75">
      <c r="A100" s="110"/>
      <c r="B100" s="110"/>
      <c r="C100" s="110"/>
      <c r="D100" s="110"/>
      <c r="E100" s="110"/>
      <c r="F100" s="110"/>
      <c r="G100" s="110"/>
      <c r="H100" s="110"/>
      <c r="I100" s="110"/>
      <c r="J100" s="110"/>
      <c r="K100" s="110"/>
    </row>
    <row r="101" spans="1:11" ht="12.75">
      <c r="A101" s="110"/>
      <c r="B101" s="110"/>
      <c r="C101" s="110"/>
      <c r="D101" s="110"/>
      <c r="E101" s="110"/>
      <c r="F101" s="110"/>
      <c r="G101" s="110"/>
      <c r="H101" s="110"/>
      <c r="I101" s="110"/>
      <c r="J101" s="110"/>
      <c r="K101" s="110"/>
    </row>
    <row r="102" spans="1:11" ht="12.75">
      <c r="A102" s="110"/>
      <c r="B102" s="110"/>
      <c r="C102" s="110"/>
      <c r="D102" s="110"/>
      <c r="E102" s="110"/>
      <c r="F102" s="110"/>
      <c r="G102" s="110"/>
      <c r="H102" s="110"/>
      <c r="I102" s="110"/>
      <c r="J102" s="110"/>
      <c r="K102" s="110"/>
    </row>
    <row r="103" spans="1:11" ht="12.75">
      <c r="A103" s="110"/>
      <c r="B103" s="110"/>
      <c r="C103" s="110"/>
      <c r="D103" s="110"/>
      <c r="E103" s="110"/>
      <c r="F103" s="110"/>
      <c r="G103" s="110"/>
      <c r="H103" s="110"/>
      <c r="I103" s="110"/>
      <c r="J103" s="110"/>
      <c r="K103" s="110"/>
    </row>
    <row r="104" spans="1:11" ht="12.75">
      <c r="A104" s="110"/>
      <c r="B104" s="110"/>
      <c r="C104" s="110"/>
      <c r="D104" s="110"/>
      <c r="E104" s="110"/>
      <c r="F104" s="110"/>
      <c r="G104" s="110"/>
      <c r="H104" s="110"/>
      <c r="I104" s="110"/>
      <c r="J104" s="110"/>
      <c r="K104" s="110"/>
    </row>
    <row r="105" spans="1:11" ht="12.75">
      <c r="A105" s="110"/>
      <c r="B105" s="110"/>
      <c r="C105" s="110"/>
      <c r="D105" s="110"/>
      <c r="E105" s="110"/>
      <c r="F105" s="110"/>
      <c r="G105" s="110"/>
      <c r="H105" s="110"/>
      <c r="I105" s="110"/>
      <c r="J105" s="110"/>
      <c r="K105" s="110"/>
    </row>
    <row r="106" spans="1:11" ht="12.75">
      <c r="A106" s="110"/>
      <c r="B106" s="110"/>
      <c r="C106" s="110"/>
      <c r="D106" s="110"/>
      <c r="E106" s="110"/>
      <c r="F106" s="110"/>
      <c r="G106" s="110"/>
      <c r="H106" s="110"/>
      <c r="I106" s="110"/>
      <c r="J106" s="110"/>
      <c r="K106" s="110"/>
    </row>
    <row r="107" spans="1:11" ht="12.75">
      <c r="A107" s="110"/>
      <c r="B107" s="110"/>
      <c r="C107" s="110"/>
      <c r="D107" s="110"/>
      <c r="E107" s="110"/>
      <c r="F107" s="110"/>
      <c r="G107" s="110"/>
      <c r="H107" s="110"/>
      <c r="I107" s="110"/>
      <c r="J107" s="110"/>
      <c r="K107" s="110"/>
    </row>
    <row r="108" spans="1:11" ht="12.75">
      <c r="A108" s="110"/>
      <c r="B108" s="110"/>
      <c r="C108" s="110"/>
      <c r="D108" s="110"/>
      <c r="E108" s="110"/>
      <c r="F108" s="110"/>
      <c r="G108" s="110"/>
      <c r="H108" s="110"/>
      <c r="I108" s="110"/>
      <c r="J108" s="110"/>
      <c r="K108" s="110"/>
    </row>
    <row r="109" spans="1:11" ht="12.75">
      <c r="A109" s="110"/>
      <c r="B109" s="110"/>
      <c r="C109" s="110"/>
      <c r="D109" s="110"/>
      <c r="E109" s="110"/>
      <c r="F109" s="110"/>
      <c r="G109" s="110"/>
      <c r="H109" s="110"/>
      <c r="I109" s="110"/>
      <c r="J109" s="110"/>
      <c r="K109" s="110"/>
    </row>
    <row r="110" spans="1:11" ht="12.75">
      <c r="A110" s="110"/>
      <c r="B110" s="110"/>
      <c r="C110" s="110"/>
      <c r="D110" s="110"/>
      <c r="E110" s="110"/>
      <c r="F110" s="110"/>
      <c r="G110" s="110"/>
      <c r="H110" s="110"/>
      <c r="I110" s="110"/>
      <c r="J110" s="110"/>
      <c r="K110" s="110"/>
    </row>
    <row r="111" spans="1:11" ht="12.75">
      <c r="A111" s="110"/>
      <c r="B111" s="110"/>
      <c r="C111" s="110"/>
      <c r="D111" s="110"/>
      <c r="E111" s="110"/>
      <c r="F111" s="110"/>
      <c r="G111" s="110"/>
      <c r="H111" s="110"/>
      <c r="I111" s="110"/>
      <c r="J111" s="110"/>
      <c r="K111" s="110"/>
    </row>
    <row r="112" spans="1:11" ht="12.75">
      <c r="A112" s="110"/>
      <c r="B112" s="110"/>
      <c r="C112" s="110"/>
      <c r="D112" s="110"/>
      <c r="E112" s="110"/>
      <c r="F112" s="110"/>
      <c r="G112" s="110"/>
      <c r="H112" s="110"/>
      <c r="I112" s="110"/>
      <c r="J112" s="110"/>
      <c r="K112" s="110"/>
    </row>
    <row r="113" spans="1:11" ht="12.75">
      <c r="A113" s="110"/>
      <c r="B113" s="110"/>
      <c r="C113" s="110"/>
      <c r="D113" s="110"/>
      <c r="E113" s="110"/>
      <c r="F113" s="110"/>
      <c r="G113" s="110"/>
      <c r="H113" s="110"/>
      <c r="I113" s="110"/>
      <c r="J113" s="110"/>
      <c r="K113" s="110"/>
    </row>
    <row r="114" spans="1:11" ht="12.75">
      <c r="A114" s="110"/>
      <c r="B114" s="110"/>
      <c r="C114" s="110"/>
      <c r="D114" s="110"/>
      <c r="E114" s="110"/>
      <c r="F114" s="110"/>
      <c r="G114" s="110"/>
      <c r="H114" s="110"/>
      <c r="I114" s="110"/>
      <c r="J114" s="110"/>
      <c r="K114" s="110"/>
    </row>
    <row r="115" spans="1:11" ht="12.75">
      <c r="A115" s="110"/>
      <c r="B115" s="110"/>
      <c r="C115" s="110"/>
      <c r="D115" s="110"/>
      <c r="E115" s="110"/>
      <c r="F115" s="110"/>
      <c r="G115" s="110"/>
      <c r="H115" s="110"/>
      <c r="I115" s="110"/>
      <c r="J115" s="110"/>
      <c r="K115" s="110"/>
    </row>
    <row r="116" spans="1:11" ht="12.75">
      <c r="A116" s="110"/>
      <c r="B116" s="110"/>
      <c r="C116" s="110"/>
      <c r="D116" s="110"/>
      <c r="E116" s="110"/>
      <c r="F116" s="110"/>
      <c r="G116" s="110"/>
      <c r="H116" s="110"/>
      <c r="I116" s="110"/>
      <c r="J116" s="110"/>
      <c r="K116" s="110"/>
    </row>
    <row r="117" spans="1:11" ht="12.75">
      <c r="A117" s="110"/>
      <c r="B117" s="110"/>
      <c r="C117" s="110"/>
      <c r="D117" s="110"/>
      <c r="E117" s="110"/>
      <c r="F117" s="110"/>
      <c r="G117" s="110"/>
      <c r="H117" s="110"/>
      <c r="I117" s="110"/>
      <c r="J117" s="110"/>
      <c r="K117" s="110"/>
    </row>
    <row r="118" spans="1:11" ht="12.75">
      <c r="A118" s="110"/>
      <c r="B118" s="110"/>
      <c r="C118" s="110"/>
      <c r="D118" s="110"/>
      <c r="E118" s="110"/>
      <c r="F118" s="110"/>
      <c r="G118" s="110"/>
      <c r="H118" s="110"/>
      <c r="I118" s="110"/>
      <c r="J118" s="110"/>
      <c r="K118" s="110"/>
    </row>
    <row r="119" spans="1:11" ht="12.75">
      <c r="A119" s="110"/>
      <c r="B119" s="110"/>
      <c r="C119" s="110"/>
      <c r="D119" s="110"/>
      <c r="E119" s="110"/>
      <c r="F119" s="110"/>
      <c r="G119" s="110"/>
      <c r="H119" s="110"/>
      <c r="I119" s="110"/>
      <c r="J119" s="110"/>
      <c r="K119" s="110"/>
    </row>
    <row r="120" spans="1:11" ht="12.75">
      <c r="A120" s="110"/>
      <c r="B120" s="110"/>
      <c r="C120" s="110"/>
      <c r="D120" s="110"/>
      <c r="E120" s="110"/>
      <c r="F120" s="110"/>
      <c r="G120" s="110"/>
      <c r="H120" s="110"/>
      <c r="I120" s="110"/>
      <c r="J120" s="110"/>
      <c r="K120" s="110"/>
    </row>
    <row r="121" spans="1:11" ht="12.75">
      <c r="A121" s="110"/>
      <c r="B121" s="110"/>
      <c r="C121" s="110"/>
      <c r="D121" s="110"/>
      <c r="E121" s="110"/>
      <c r="F121" s="110"/>
      <c r="G121" s="110"/>
      <c r="H121" s="110"/>
      <c r="I121" s="110"/>
      <c r="J121" s="110"/>
      <c r="K121" s="110"/>
    </row>
    <row r="122" spans="1:11" ht="12.75">
      <c r="A122" s="110"/>
      <c r="B122" s="110"/>
      <c r="C122" s="110"/>
      <c r="D122" s="110"/>
      <c r="E122" s="110"/>
      <c r="F122" s="110"/>
      <c r="G122" s="110"/>
      <c r="H122" s="110"/>
      <c r="I122" s="110"/>
      <c r="J122" s="110"/>
      <c r="K122" s="110"/>
    </row>
    <row r="123" spans="1:11" ht="12.75">
      <c r="A123" s="110"/>
      <c r="B123" s="110"/>
      <c r="C123" s="110"/>
      <c r="D123" s="110"/>
      <c r="E123" s="110"/>
      <c r="F123" s="110"/>
      <c r="G123" s="110"/>
      <c r="H123" s="110"/>
      <c r="I123" s="110"/>
      <c r="J123" s="110"/>
      <c r="K123" s="110"/>
    </row>
    <row r="124" spans="1:11" ht="12.75">
      <c r="A124" s="110"/>
      <c r="B124" s="110"/>
      <c r="C124" s="110"/>
      <c r="D124" s="110"/>
      <c r="E124" s="110"/>
      <c r="F124" s="110"/>
      <c r="G124" s="110"/>
      <c r="H124" s="110"/>
      <c r="I124" s="110"/>
      <c r="J124" s="110"/>
      <c r="K124" s="110"/>
    </row>
    <row r="125" spans="1:11" ht="12.75">
      <c r="A125" s="110"/>
      <c r="B125" s="110"/>
      <c r="C125" s="110"/>
      <c r="D125" s="110"/>
      <c r="E125" s="110"/>
      <c r="F125" s="110"/>
      <c r="G125" s="110"/>
      <c r="H125" s="110"/>
      <c r="I125" s="110"/>
      <c r="J125" s="110"/>
      <c r="K125" s="110"/>
    </row>
    <row r="126" spans="1:11" ht="12.75">
      <c r="A126" s="110"/>
      <c r="B126" s="110"/>
      <c r="C126" s="110"/>
      <c r="D126" s="110"/>
      <c r="E126" s="110"/>
      <c r="F126" s="110"/>
      <c r="G126" s="110"/>
      <c r="H126" s="110"/>
      <c r="I126" s="110"/>
      <c r="J126" s="110"/>
      <c r="K126" s="110"/>
    </row>
    <row r="127" spans="1:11" ht="12.75">
      <c r="A127" s="110"/>
      <c r="B127" s="110"/>
      <c r="C127" s="110"/>
      <c r="D127" s="110"/>
      <c r="E127" s="110"/>
      <c r="F127" s="110"/>
      <c r="G127" s="110"/>
      <c r="H127" s="110"/>
      <c r="I127" s="110"/>
      <c r="J127" s="110"/>
      <c r="K127" s="110"/>
    </row>
    <row r="128" spans="1:11" ht="12.75">
      <c r="A128" s="110"/>
      <c r="B128" s="110"/>
      <c r="C128" s="110"/>
      <c r="D128" s="110"/>
      <c r="E128" s="110"/>
      <c r="F128" s="110"/>
      <c r="G128" s="110"/>
      <c r="H128" s="110"/>
      <c r="I128" s="110"/>
      <c r="J128" s="110"/>
      <c r="K128" s="110"/>
    </row>
    <row r="129" spans="1:11" ht="12.75">
      <c r="A129" s="110"/>
      <c r="B129" s="110"/>
      <c r="C129" s="110"/>
      <c r="D129" s="110"/>
      <c r="E129" s="110"/>
      <c r="F129" s="110"/>
      <c r="G129" s="110"/>
      <c r="H129" s="110"/>
      <c r="I129" s="110"/>
      <c r="J129" s="110"/>
      <c r="K129" s="110"/>
    </row>
    <row r="130" spans="1:11" ht="12.75">
      <c r="A130" s="110"/>
      <c r="B130" s="110"/>
      <c r="C130" s="110"/>
      <c r="D130" s="110"/>
      <c r="E130" s="110"/>
      <c r="F130" s="110"/>
      <c r="G130" s="110"/>
      <c r="H130" s="110"/>
      <c r="I130" s="110"/>
      <c r="J130" s="110"/>
      <c r="K130" s="110"/>
    </row>
    <row r="131" spans="1:11" ht="12.75">
      <c r="A131" s="110"/>
      <c r="B131" s="110"/>
      <c r="C131" s="110"/>
      <c r="D131" s="110"/>
      <c r="E131" s="110"/>
      <c r="F131" s="110"/>
      <c r="G131" s="110"/>
      <c r="H131" s="110"/>
      <c r="I131" s="110"/>
      <c r="J131" s="110"/>
      <c r="K131" s="110"/>
    </row>
    <row r="132" spans="1:11" ht="12.75">
      <c r="A132" s="110"/>
      <c r="B132" s="110"/>
      <c r="C132" s="110"/>
      <c r="D132" s="110"/>
      <c r="E132" s="110"/>
      <c r="F132" s="110"/>
      <c r="G132" s="110"/>
      <c r="H132" s="110"/>
      <c r="I132" s="110"/>
      <c r="J132" s="110"/>
      <c r="K132" s="110"/>
    </row>
    <row r="133" spans="1:11" ht="12.75">
      <c r="A133" s="110"/>
      <c r="B133" s="110"/>
      <c r="C133" s="110"/>
      <c r="D133" s="110"/>
      <c r="E133" s="110"/>
      <c r="F133" s="110"/>
      <c r="G133" s="110"/>
      <c r="H133" s="110"/>
      <c r="I133" s="110"/>
      <c r="J133" s="110"/>
      <c r="K133" s="110"/>
    </row>
    <row r="134" spans="1:11" ht="12.75">
      <c r="A134" s="110"/>
      <c r="B134" s="110"/>
      <c r="C134" s="110"/>
      <c r="D134" s="110"/>
      <c r="E134" s="110"/>
      <c r="F134" s="110"/>
      <c r="G134" s="110"/>
      <c r="H134" s="110"/>
      <c r="I134" s="110"/>
      <c r="J134" s="110"/>
      <c r="K134" s="110"/>
    </row>
    <row r="135" spans="1:11" ht="12.75">
      <c r="A135" s="110"/>
      <c r="B135" s="110"/>
      <c r="C135" s="110"/>
      <c r="D135" s="110"/>
      <c r="E135" s="110"/>
      <c r="F135" s="110"/>
      <c r="G135" s="110"/>
      <c r="H135" s="110"/>
      <c r="I135" s="110"/>
      <c r="J135" s="110"/>
      <c r="K135" s="110"/>
    </row>
    <row r="136" spans="1:11" ht="12.75">
      <c r="A136" s="110"/>
      <c r="B136" s="110"/>
      <c r="C136" s="110"/>
      <c r="D136" s="110"/>
      <c r="E136" s="110"/>
      <c r="F136" s="110"/>
      <c r="G136" s="110"/>
      <c r="H136" s="110"/>
      <c r="I136" s="110"/>
      <c r="J136" s="110"/>
      <c r="K136" s="110"/>
    </row>
    <row r="137" spans="1:11" ht="12.75">
      <c r="A137" s="110"/>
      <c r="B137" s="110"/>
      <c r="C137" s="110"/>
      <c r="D137" s="110"/>
      <c r="E137" s="110"/>
      <c r="F137" s="110"/>
      <c r="G137" s="110"/>
      <c r="H137" s="110"/>
      <c r="I137" s="110"/>
      <c r="J137" s="110"/>
      <c r="K137" s="110"/>
    </row>
    <row r="138" spans="1:11" ht="12.75">
      <c r="A138" s="110"/>
      <c r="B138" s="110"/>
      <c r="C138" s="110"/>
      <c r="D138" s="110"/>
      <c r="E138" s="110"/>
      <c r="F138" s="110"/>
      <c r="G138" s="110"/>
      <c r="H138" s="110"/>
      <c r="I138" s="110"/>
      <c r="J138" s="110"/>
      <c r="K138" s="110"/>
    </row>
    <row r="139" spans="1:11" ht="12.75">
      <c r="A139" s="110"/>
      <c r="B139" s="110"/>
      <c r="C139" s="110"/>
      <c r="D139" s="110"/>
      <c r="E139" s="110"/>
      <c r="F139" s="110"/>
      <c r="G139" s="110"/>
      <c r="H139" s="110"/>
      <c r="I139" s="110"/>
      <c r="J139" s="110"/>
      <c r="K139" s="110"/>
    </row>
    <row r="140" spans="1:11" ht="12.75">
      <c r="A140" s="110"/>
      <c r="B140" s="110"/>
      <c r="C140" s="110"/>
      <c r="D140" s="110"/>
      <c r="E140" s="110"/>
      <c r="F140" s="110"/>
      <c r="G140" s="110"/>
      <c r="H140" s="110"/>
      <c r="I140" s="110"/>
      <c r="J140" s="110"/>
      <c r="K140" s="110"/>
    </row>
    <row r="141" spans="1:11" ht="12.75">
      <c r="A141" s="110"/>
      <c r="B141" s="110"/>
      <c r="C141" s="110"/>
      <c r="D141" s="110"/>
      <c r="E141" s="110"/>
      <c r="F141" s="110"/>
      <c r="G141" s="110"/>
      <c r="H141" s="110"/>
      <c r="I141" s="110"/>
      <c r="J141" s="110"/>
      <c r="K141" s="110"/>
    </row>
    <row r="142" spans="1:11" ht="12.75">
      <c r="A142" s="110"/>
      <c r="B142" s="110"/>
      <c r="C142" s="110"/>
      <c r="D142" s="110"/>
      <c r="E142" s="110"/>
      <c r="F142" s="110"/>
      <c r="G142" s="110"/>
      <c r="H142" s="110"/>
      <c r="I142" s="110"/>
      <c r="J142" s="110"/>
      <c r="K142" s="110"/>
    </row>
    <row r="143" spans="1:11" ht="12.75">
      <c r="A143" s="110"/>
      <c r="B143" s="110"/>
      <c r="C143" s="110"/>
      <c r="D143" s="110"/>
      <c r="E143" s="110"/>
      <c r="F143" s="110"/>
      <c r="G143" s="110"/>
      <c r="H143" s="110"/>
      <c r="I143" s="110"/>
      <c r="J143" s="110"/>
      <c r="K143" s="110"/>
    </row>
    <row r="144" spans="1:11" ht="12.75">
      <c r="A144" s="110"/>
      <c r="B144" s="110"/>
      <c r="C144" s="110"/>
      <c r="D144" s="110"/>
      <c r="E144" s="110"/>
      <c r="F144" s="110"/>
      <c r="G144" s="110"/>
      <c r="H144" s="110"/>
      <c r="I144" s="110"/>
      <c r="J144" s="110"/>
      <c r="K144" s="110"/>
    </row>
    <row r="145" spans="1:11" ht="12.75">
      <c r="A145" s="110"/>
      <c r="B145" s="110"/>
      <c r="C145" s="110"/>
      <c r="D145" s="110"/>
      <c r="E145" s="110"/>
      <c r="F145" s="110"/>
      <c r="G145" s="110"/>
      <c r="H145" s="110"/>
      <c r="I145" s="110"/>
      <c r="J145" s="110"/>
      <c r="K145" s="110"/>
    </row>
  </sheetData>
  <sheetProtection password="C690" sheet="1" objects="1" scenarios="1" selectLockedCells="1" selectUnlockedCells="1"/>
  <mergeCells count="20">
    <mergeCell ref="A13:E13"/>
    <mergeCell ref="A23:E23"/>
    <mergeCell ref="A22:E22"/>
    <mergeCell ref="A21:E21"/>
    <mergeCell ref="A14:E14"/>
    <mergeCell ref="A7:F7"/>
    <mergeCell ref="A9:F9"/>
    <mergeCell ref="A25:F25"/>
    <mergeCell ref="A20:E20"/>
    <mergeCell ref="A18:E18"/>
    <mergeCell ref="A17:E17"/>
    <mergeCell ref="A16:E16"/>
    <mergeCell ref="A15:E15"/>
    <mergeCell ref="A12:E12"/>
    <mergeCell ref="A24:E24"/>
    <mergeCell ref="A1:B1"/>
    <mergeCell ref="A3:F3"/>
    <mergeCell ref="A5:F5"/>
    <mergeCell ref="A6:F6"/>
    <mergeCell ref="A4:F4"/>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17"/>
  <sheetViews>
    <sheetView showGridLines="0" zoomScalePageLayoutView="0" workbookViewId="0" topLeftCell="A1">
      <selection activeCell="C1" sqref="C1:D1"/>
    </sheetView>
  </sheetViews>
  <sheetFormatPr defaultColWidth="9.140625" defaultRowHeight="12.75"/>
  <cols>
    <col min="1" max="4" width="12.7109375" style="8" customWidth="1"/>
    <col min="5" max="5" width="2.7109375" style="8" customWidth="1"/>
    <col min="6" max="23" width="12.7109375" style="8" customWidth="1"/>
    <col min="24" max="16384" width="9.140625" style="8" customWidth="1"/>
  </cols>
  <sheetData>
    <row r="1" spans="2:4" ht="12.75">
      <c r="B1" s="5" t="s">
        <v>3</v>
      </c>
      <c r="C1" s="176"/>
      <c r="D1" s="176"/>
    </row>
    <row r="2" spans="2:4" ht="12.75">
      <c r="B2" s="5" t="s">
        <v>4</v>
      </c>
      <c r="C2" s="176"/>
      <c r="D2" s="176"/>
    </row>
    <row r="3" spans="1:4" ht="12.75">
      <c r="A3" s="6"/>
      <c r="B3" s="6"/>
      <c r="C3" s="177" t="s">
        <v>160</v>
      </c>
      <c r="D3" s="177"/>
    </row>
    <row r="4" ht="12.75"/>
    <row r="5" spans="1:5" ht="12.75">
      <c r="A5" s="181" t="s">
        <v>113</v>
      </c>
      <c r="B5" s="181"/>
      <c r="C5" s="181"/>
      <c r="D5" s="181"/>
      <c r="E5" s="1"/>
    </row>
    <row r="6" spans="1:5" ht="12.75">
      <c r="A6" s="181" t="s">
        <v>18</v>
      </c>
      <c r="B6" s="181"/>
      <c r="C6" s="181"/>
      <c r="D6" s="181"/>
      <c r="E6" s="1"/>
    </row>
    <row r="7" spans="1:5" ht="12.75">
      <c r="A7" s="16"/>
      <c r="B7" s="16"/>
      <c r="C7" s="16"/>
      <c r="D7" s="16"/>
      <c r="E7" s="1"/>
    </row>
    <row r="8" spans="1:5" ht="12.75">
      <c r="A8" s="17" t="s">
        <v>15</v>
      </c>
      <c r="B8" s="17"/>
      <c r="C8" s="18"/>
      <c r="D8" s="18"/>
      <c r="E8" s="1"/>
    </row>
    <row r="9" spans="1:5" ht="12.75">
      <c r="A9" s="49" t="s">
        <v>19</v>
      </c>
      <c r="B9" s="49"/>
      <c r="C9" s="32" t="s">
        <v>6</v>
      </c>
      <c r="D9" s="50" t="s">
        <v>7</v>
      </c>
      <c r="E9" s="1"/>
    </row>
    <row r="10" spans="1:5" ht="12.75">
      <c r="A10" s="183"/>
      <c r="B10" s="184"/>
      <c r="C10" s="90"/>
      <c r="D10" s="91"/>
      <c r="E10" s="1"/>
    </row>
    <row r="11" spans="1:5" ht="12.75">
      <c r="A11" s="182"/>
      <c r="B11" s="182"/>
      <c r="C11" s="91"/>
      <c r="D11" s="90"/>
      <c r="E11" s="1"/>
    </row>
    <row r="12" spans="1:5" ht="12.75">
      <c r="A12" s="1"/>
      <c r="B12" s="1"/>
      <c r="C12" s="1"/>
      <c r="D12" s="1"/>
      <c r="E12" s="1"/>
    </row>
    <row r="13" spans="1:5" ht="12.75">
      <c r="A13" s="17" t="s">
        <v>16</v>
      </c>
      <c r="B13" s="17"/>
      <c r="C13" s="18"/>
      <c r="D13" s="18"/>
      <c r="E13" s="1"/>
    </row>
    <row r="14" spans="1:5" ht="12.75">
      <c r="A14" s="49" t="s">
        <v>19</v>
      </c>
      <c r="B14" s="49"/>
      <c r="C14" s="32" t="s">
        <v>6</v>
      </c>
      <c r="D14" s="50" t="s">
        <v>7</v>
      </c>
      <c r="E14" s="1"/>
    </row>
    <row r="15" spans="1:5" ht="12.75">
      <c r="A15" s="183"/>
      <c r="B15" s="184"/>
      <c r="C15" s="90"/>
      <c r="D15" s="79"/>
      <c r="E15" s="1"/>
    </row>
    <row r="16" spans="1:5" ht="12.75">
      <c r="A16" s="182"/>
      <c r="B16" s="182"/>
      <c r="C16" s="79"/>
      <c r="D16" s="77"/>
      <c r="E16" s="1"/>
    </row>
    <row r="17" spans="1:5" ht="12.75">
      <c r="A17" s="1"/>
      <c r="B17" s="1"/>
      <c r="C17" s="1"/>
      <c r="D17" s="1"/>
      <c r="E17" s="1"/>
    </row>
  </sheetData>
  <sheetProtection password="C690" sheet="1" objects="1" scenarios="1" selectLockedCells="1"/>
  <mergeCells count="9">
    <mergeCell ref="A16:B16"/>
    <mergeCell ref="A15:B15"/>
    <mergeCell ref="A11:B11"/>
    <mergeCell ref="A10:B10"/>
    <mergeCell ref="C1:D1"/>
    <mergeCell ref="A6:D6"/>
    <mergeCell ref="A5:D5"/>
    <mergeCell ref="C3:D3"/>
    <mergeCell ref="C2:D2"/>
  </mergeCells>
  <dataValidations count="2">
    <dataValidation type="whole" operator="equal" allowBlank="1" showInputMessage="1" showErrorMessage="1" sqref="D11 C10">
      <formula1>16000</formula1>
    </dataValidation>
    <dataValidation errorStyle="warning" type="whole" operator="equal" allowBlank="1" showInputMessage="1" showErrorMessage="1" errorTitle="Incorrect entry." error="Please try again." sqref="C15 D16">
      <formula1>24000</formula1>
    </dataValidation>
  </dataValidations>
  <printOptions horizontalCentered="1"/>
  <pageMargins left="0.29" right="0.25" top="1" bottom="1" header="0.5" footer="0.5"/>
  <pageSetup horizontalDpi="300" verticalDpi="300" orientation="portrait" scale="160" r:id="rId3"/>
  <legacyDrawing r:id="rId2"/>
</worksheet>
</file>

<file path=xl/worksheets/sheet4.xml><?xml version="1.0" encoding="utf-8"?>
<worksheet xmlns="http://schemas.openxmlformats.org/spreadsheetml/2006/main" xmlns:r="http://schemas.openxmlformats.org/officeDocument/2006/relationships">
  <dimension ref="A1:F49"/>
  <sheetViews>
    <sheetView showGridLines="0" zoomScalePageLayoutView="0" workbookViewId="0" topLeftCell="A1">
      <selection activeCell="A1" sqref="A1:B1"/>
    </sheetView>
  </sheetViews>
  <sheetFormatPr defaultColWidth="9.140625" defaultRowHeight="12.75"/>
  <cols>
    <col min="1" max="5" width="12.7109375" style="0" customWidth="1"/>
    <col min="6" max="6" width="2.7109375" style="0" customWidth="1"/>
    <col min="7" max="24" width="12.7109375" style="0" customWidth="1"/>
  </cols>
  <sheetData>
    <row r="1" spans="1:2" ht="12.75">
      <c r="A1" s="188" t="s">
        <v>159</v>
      </c>
      <c r="B1" s="188"/>
    </row>
    <row r="3" spans="1:6" ht="12.75">
      <c r="A3" s="187" t="s">
        <v>161</v>
      </c>
      <c r="B3" s="185"/>
      <c r="C3" s="185"/>
      <c r="D3" s="185"/>
      <c r="E3" s="3"/>
      <c r="F3" s="2"/>
    </row>
    <row r="4" spans="1:6" ht="12.75">
      <c r="A4" s="185" t="s">
        <v>106</v>
      </c>
      <c r="B4" s="185"/>
      <c r="C4" s="185"/>
      <c r="D4" s="185"/>
      <c r="E4" s="45">
        <v>16000</v>
      </c>
      <c r="F4" s="2"/>
    </row>
    <row r="5" spans="1:6" ht="12.75">
      <c r="A5" s="185" t="s">
        <v>108</v>
      </c>
      <c r="B5" s="185"/>
      <c r="C5" s="185"/>
      <c r="D5" s="185"/>
      <c r="E5" s="44">
        <v>600000</v>
      </c>
      <c r="F5" s="2"/>
    </row>
    <row r="6" spans="1:6" ht="12.75">
      <c r="A6" s="185" t="s">
        <v>109</v>
      </c>
      <c r="B6" s="185"/>
      <c r="C6" s="185"/>
      <c r="D6" s="185"/>
      <c r="E6" s="44">
        <v>710000</v>
      </c>
      <c r="F6" s="2"/>
    </row>
    <row r="7" spans="1:6" ht="12.75">
      <c r="A7" s="185" t="s">
        <v>110</v>
      </c>
      <c r="B7" s="185"/>
      <c r="C7" s="185"/>
      <c r="D7" s="185"/>
      <c r="E7" s="44">
        <v>150000</v>
      </c>
      <c r="F7" s="2"/>
    </row>
    <row r="8" spans="1:6" ht="12.75">
      <c r="A8" s="185"/>
      <c r="B8" s="185"/>
      <c r="C8" s="185"/>
      <c r="D8" s="12"/>
      <c r="E8" s="3"/>
      <c r="F8" s="2"/>
    </row>
    <row r="9" spans="1:6" ht="12.75">
      <c r="A9" s="185" t="s">
        <v>111</v>
      </c>
      <c r="B9" s="185"/>
      <c r="C9" s="185"/>
      <c r="D9" s="3"/>
      <c r="E9" s="3"/>
      <c r="F9" s="2"/>
    </row>
    <row r="10" spans="1:6" ht="12.75">
      <c r="A10" s="185" t="s">
        <v>11</v>
      </c>
      <c r="B10" s="185"/>
      <c r="C10" s="185"/>
      <c r="D10" s="47">
        <v>200000</v>
      </c>
      <c r="E10" s="3"/>
      <c r="F10" s="2"/>
    </row>
    <row r="11" spans="1:6" ht="12.75">
      <c r="A11" s="185" t="s">
        <v>12</v>
      </c>
      <c r="B11" s="185"/>
      <c r="C11" s="185"/>
      <c r="D11" s="45">
        <v>230000</v>
      </c>
      <c r="E11" s="3"/>
      <c r="F11" s="2"/>
    </row>
    <row r="12" spans="1:6" ht="12.75">
      <c r="A12" s="185" t="s">
        <v>13</v>
      </c>
      <c r="B12" s="185"/>
      <c r="C12" s="185"/>
      <c r="D12" s="46">
        <v>370000</v>
      </c>
      <c r="E12" s="3"/>
      <c r="F12" s="2"/>
    </row>
    <row r="13" spans="1:6" ht="13.5" thickBot="1">
      <c r="A13" s="185" t="s">
        <v>14</v>
      </c>
      <c r="B13" s="185"/>
      <c r="C13" s="185"/>
      <c r="D13" s="48">
        <f>SUM(D10:D12)</f>
        <v>800000</v>
      </c>
      <c r="E13" s="3"/>
      <c r="F13" s="2"/>
    </row>
    <row r="14" spans="1:6" ht="13.5" thickTop="1">
      <c r="A14" s="185"/>
      <c r="B14" s="185"/>
      <c r="C14" s="185"/>
      <c r="D14" s="3"/>
      <c r="E14" s="3"/>
      <c r="F14" s="2"/>
    </row>
    <row r="15" spans="1:6" ht="12.75">
      <c r="A15" s="186" t="s">
        <v>15</v>
      </c>
      <c r="B15" s="186"/>
      <c r="C15" s="186"/>
      <c r="D15" s="3"/>
      <c r="E15" s="3"/>
      <c r="F15" s="2"/>
    </row>
    <row r="16" spans="1:6" ht="12.75">
      <c r="A16" s="185" t="s">
        <v>107</v>
      </c>
      <c r="B16" s="185"/>
      <c r="C16" s="185"/>
      <c r="D16" s="45">
        <v>5000</v>
      </c>
      <c r="E16" s="3"/>
      <c r="F16" s="2"/>
    </row>
    <row r="17" spans="1:6" ht="12.75">
      <c r="A17" s="185" t="s">
        <v>17</v>
      </c>
      <c r="B17" s="185"/>
      <c r="C17" s="185"/>
      <c r="D17" s="47">
        <v>47</v>
      </c>
      <c r="E17" s="3"/>
      <c r="F17" s="2"/>
    </row>
    <row r="18" spans="1:6" ht="12.75">
      <c r="A18" s="185" t="s">
        <v>112</v>
      </c>
      <c r="B18" s="185"/>
      <c r="C18" s="185"/>
      <c r="D18" s="3">
        <v>0</v>
      </c>
      <c r="E18" s="3"/>
      <c r="F18" s="2"/>
    </row>
    <row r="19" spans="1:6" ht="12.75">
      <c r="A19" s="185"/>
      <c r="B19" s="185"/>
      <c r="C19" s="185"/>
      <c r="D19" s="3"/>
      <c r="E19" s="3"/>
      <c r="F19" s="2"/>
    </row>
    <row r="20" spans="1:6" ht="12.75">
      <c r="A20" s="186" t="s">
        <v>16</v>
      </c>
      <c r="B20" s="186"/>
      <c r="C20" s="186"/>
      <c r="D20" s="3"/>
      <c r="E20" s="3"/>
      <c r="F20" s="2"/>
    </row>
    <row r="21" spans="1:6" ht="12.75">
      <c r="A21" s="185" t="s">
        <v>107</v>
      </c>
      <c r="B21" s="185"/>
      <c r="C21" s="185"/>
      <c r="D21" s="45">
        <v>4000</v>
      </c>
      <c r="E21" s="3"/>
      <c r="F21" s="2"/>
    </row>
    <row r="22" spans="1:6" ht="12.75">
      <c r="A22" s="185" t="s">
        <v>17</v>
      </c>
      <c r="B22" s="185"/>
      <c r="C22" s="185"/>
      <c r="D22" s="47">
        <v>33</v>
      </c>
      <c r="E22" s="3"/>
      <c r="F22" s="2"/>
    </row>
    <row r="23" spans="1:6" ht="12.75">
      <c r="A23" s="185" t="s">
        <v>112</v>
      </c>
      <c r="B23" s="185"/>
      <c r="C23" s="185"/>
      <c r="D23" s="3">
        <v>0</v>
      </c>
      <c r="E23" s="3"/>
      <c r="F23" s="2"/>
    </row>
    <row r="24" spans="1:6" ht="12.75">
      <c r="A24" s="1"/>
      <c r="B24" s="1"/>
      <c r="C24" s="1"/>
      <c r="D24" s="3"/>
      <c r="E24" s="3"/>
      <c r="F24" s="2"/>
    </row>
    <row r="25" spans="1:5" ht="12.75">
      <c r="A25" s="8"/>
      <c r="B25" s="8"/>
      <c r="C25" s="8"/>
      <c r="D25" s="8"/>
      <c r="E25" s="8"/>
    </row>
    <row r="26" spans="1:5" ht="12.75">
      <c r="A26" s="8"/>
      <c r="B26" s="8"/>
      <c r="C26" s="8"/>
      <c r="D26" s="8"/>
      <c r="E26" s="8"/>
    </row>
    <row r="27" spans="1:5" ht="12.75">
      <c r="A27" s="8"/>
      <c r="B27" s="8"/>
      <c r="C27" s="8"/>
      <c r="D27" s="8"/>
      <c r="E27" s="8"/>
    </row>
    <row r="28" spans="1:5" ht="12.75">
      <c r="A28" s="8"/>
      <c r="B28" s="8"/>
      <c r="C28" s="8"/>
      <c r="D28" s="8"/>
      <c r="E28" s="8"/>
    </row>
    <row r="29" spans="1:5" ht="12.75">
      <c r="A29" s="8"/>
      <c r="B29" s="8"/>
      <c r="C29" s="8"/>
      <c r="D29" s="8"/>
      <c r="E29" s="8"/>
    </row>
    <row r="30" spans="1:5" ht="12.75">
      <c r="A30" s="8"/>
      <c r="B30" s="8"/>
      <c r="C30" s="8"/>
      <c r="D30" s="8"/>
      <c r="E30" s="8"/>
    </row>
    <row r="31" spans="1:5" ht="12.75">
      <c r="A31" s="8"/>
      <c r="B31" s="8"/>
      <c r="C31" s="8"/>
      <c r="D31" s="8"/>
      <c r="E31" s="8"/>
    </row>
    <row r="32" spans="1:5" ht="12.75">
      <c r="A32" s="8"/>
      <c r="B32" s="8"/>
      <c r="C32" s="8"/>
      <c r="D32" s="8"/>
      <c r="E32" s="8"/>
    </row>
    <row r="33" spans="1:5" ht="12.75">
      <c r="A33" s="8"/>
      <c r="B33" s="8"/>
      <c r="C33" s="8"/>
      <c r="D33" s="8"/>
      <c r="E33" s="8"/>
    </row>
    <row r="34" spans="1:5" ht="12.75">
      <c r="A34" s="8"/>
      <c r="B34" s="8"/>
      <c r="C34" s="8"/>
      <c r="D34" s="8"/>
      <c r="E34" s="8"/>
    </row>
    <row r="35" spans="1:5" ht="12.75">
      <c r="A35" s="8"/>
      <c r="B35" s="8"/>
      <c r="C35" s="8"/>
      <c r="D35" s="8"/>
      <c r="E35" s="8"/>
    </row>
    <row r="36" spans="1:5" ht="12.75">
      <c r="A36" s="8"/>
      <c r="B36" s="8"/>
      <c r="C36" s="8"/>
      <c r="D36" s="8"/>
      <c r="E36" s="8"/>
    </row>
    <row r="37" spans="1:5" ht="12.75">
      <c r="A37" s="8"/>
      <c r="B37" s="8"/>
      <c r="C37" s="8"/>
      <c r="D37" s="8"/>
      <c r="E37" s="8"/>
    </row>
    <row r="38" spans="1:5" ht="12.75">
      <c r="A38" s="8"/>
      <c r="B38" s="8"/>
      <c r="C38" s="8"/>
      <c r="D38" s="8"/>
      <c r="E38" s="8"/>
    </row>
    <row r="39" spans="1:5" ht="12.75">
      <c r="A39" s="8"/>
      <c r="B39" s="8"/>
      <c r="C39" s="8"/>
      <c r="D39" s="8"/>
      <c r="E39" s="8"/>
    </row>
    <row r="40" spans="1:5" ht="12.75">
      <c r="A40" s="8"/>
      <c r="B40" s="8"/>
      <c r="C40" s="8"/>
      <c r="D40" s="8"/>
      <c r="E40" s="8"/>
    </row>
    <row r="41" spans="1:5" ht="12.75">
      <c r="A41" s="8"/>
      <c r="B41" s="8"/>
      <c r="C41" s="8"/>
      <c r="D41" s="8"/>
      <c r="E41" s="8"/>
    </row>
    <row r="42" spans="1:5" ht="12.75">
      <c r="A42" s="8"/>
      <c r="B42" s="8"/>
      <c r="C42" s="8"/>
      <c r="D42" s="8"/>
      <c r="E42" s="8"/>
    </row>
    <row r="43" spans="1:5" ht="12.75">
      <c r="A43" s="8"/>
      <c r="B43" s="8"/>
      <c r="C43" s="8"/>
      <c r="D43" s="8"/>
      <c r="E43" s="8"/>
    </row>
    <row r="44" spans="1:5" ht="12.75">
      <c r="A44" s="8"/>
      <c r="B44" s="8"/>
      <c r="C44" s="8"/>
      <c r="D44" s="8"/>
      <c r="E44" s="8"/>
    </row>
    <row r="45" spans="1:5" ht="12.75">
      <c r="A45" s="8"/>
      <c r="B45" s="8"/>
      <c r="C45" s="8"/>
      <c r="D45" s="8"/>
      <c r="E45" s="8"/>
    </row>
    <row r="46" spans="1:5" ht="12.75">
      <c r="A46" s="8"/>
      <c r="B46" s="8"/>
      <c r="C46" s="8"/>
      <c r="D46" s="8"/>
      <c r="E46" s="8"/>
    </row>
    <row r="47" spans="1:5" ht="12.75">
      <c r="A47" s="8"/>
      <c r="B47" s="8"/>
      <c r="C47" s="8"/>
      <c r="D47" s="8"/>
      <c r="E47" s="8"/>
    </row>
    <row r="48" spans="1:5" ht="12.75">
      <c r="A48" s="8"/>
      <c r="B48" s="8"/>
      <c r="C48" s="8"/>
      <c r="D48" s="8"/>
      <c r="E48" s="8"/>
    </row>
    <row r="49" spans="1:5" ht="12.75">
      <c r="A49" s="8"/>
      <c r="B49" s="8"/>
      <c r="C49" s="8"/>
      <c r="D49" s="8"/>
      <c r="E49" s="8"/>
    </row>
  </sheetData>
  <sheetProtection password="C690" sheet="1" objects="1" scenarios="1" selectLockedCells="1" selectUnlockedCells="1"/>
  <mergeCells count="22">
    <mergeCell ref="A1:B1"/>
    <mergeCell ref="A11:C11"/>
    <mergeCell ref="A10:C10"/>
    <mergeCell ref="A9:C9"/>
    <mergeCell ref="A8:C8"/>
    <mergeCell ref="A3:D3"/>
    <mergeCell ref="A23:C23"/>
    <mergeCell ref="A22:C22"/>
    <mergeCell ref="A21:C21"/>
    <mergeCell ref="A20:C20"/>
    <mergeCell ref="A19:C19"/>
    <mergeCell ref="A18:C18"/>
    <mergeCell ref="A17:C17"/>
    <mergeCell ref="A5:D5"/>
    <mergeCell ref="A4:D4"/>
    <mergeCell ref="A16:C16"/>
    <mergeCell ref="A15:C15"/>
    <mergeCell ref="A7:D7"/>
    <mergeCell ref="A6:D6"/>
    <mergeCell ref="A14:C14"/>
    <mergeCell ref="A13:C13"/>
    <mergeCell ref="A12:C12"/>
  </mergeCells>
  <printOptions horizontalCentered="1"/>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C1" sqref="C1:D1"/>
    </sheetView>
  </sheetViews>
  <sheetFormatPr defaultColWidth="9.140625" defaultRowHeight="12.75"/>
  <cols>
    <col min="1" max="1" width="6.140625" style="8" customWidth="1"/>
    <col min="2" max="32" width="12.7109375" style="8" customWidth="1"/>
    <col min="33" max="16384" width="9.140625" style="8" customWidth="1"/>
  </cols>
  <sheetData>
    <row r="1" spans="2:6" ht="12.75">
      <c r="B1" s="5" t="s">
        <v>3</v>
      </c>
      <c r="C1" s="176"/>
      <c r="D1" s="176"/>
      <c r="F1" s="76"/>
    </row>
    <row r="2" spans="2:6" ht="12.75">
      <c r="B2" s="5" t="s">
        <v>4</v>
      </c>
      <c r="C2" s="176"/>
      <c r="D2" s="176"/>
      <c r="F2" s="76"/>
    </row>
    <row r="3" spans="3:6" ht="12.75">
      <c r="C3" s="177" t="s">
        <v>158</v>
      </c>
      <c r="D3" s="177"/>
      <c r="F3" s="75"/>
    </row>
    <row r="4" ht="12.75"/>
    <row r="5" spans="1:7" ht="12.75">
      <c r="A5" s="181" t="s">
        <v>114</v>
      </c>
      <c r="B5" s="181"/>
      <c r="C5" s="181"/>
      <c r="D5" s="181"/>
      <c r="E5" s="181"/>
      <c r="F5" s="181"/>
      <c r="G5" s="1"/>
    </row>
    <row r="6" spans="1:7" ht="12.75">
      <c r="A6" s="1"/>
      <c r="B6" s="1"/>
      <c r="C6" s="20"/>
      <c r="D6" s="20"/>
      <c r="E6" s="21"/>
      <c r="F6" s="1"/>
      <c r="G6" s="1"/>
    </row>
    <row r="7" spans="1:7" ht="12.75">
      <c r="A7" s="22" t="s">
        <v>115</v>
      </c>
      <c r="B7" s="18"/>
      <c r="C7" s="23"/>
      <c r="D7" s="23"/>
      <c r="E7" s="24"/>
      <c r="F7" s="18"/>
      <c r="G7" s="1"/>
    </row>
    <row r="8" spans="1:7" ht="12.75">
      <c r="A8" s="25"/>
      <c r="B8" s="1"/>
      <c r="C8" s="20"/>
      <c r="D8" s="20"/>
      <c r="E8" s="21"/>
      <c r="F8" s="1"/>
      <c r="G8" s="1"/>
    </row>
    <row r="9" spans="1:7" ht="12.75">
      <c r="A9" s="185" t="s">
        <v>100</v>
      </c>
      <c r="B9" s="185"/>
      <c r="C9" s="185"/>
      <c r="D9" s="185"/>
      <c r="E9" s="56"/>
      <c r="F9" s="21"/>
      <c r="G9" s="1"/>
    </row>
    <row r="10" spans="1:7" ht="12.75">
      <c r="A10" s="185" t="s">
        <v>101</v>
      </c>
      <c r="B10" s="185"/>
      <c r="C10" s="185"/>
      <c r="D10" s="185"/>
      <c r="E10" s="54"/>
      <c r="F10" s="21"/>
      <c r="G10" s="1"/>
    </row>
    <row r="11" spans="1:7" ht="12.75">
      <c r="A11" s="185" t="s">
        <v>116</v>
      </c>
      <c r="B11" s="185"/>
      <c r="C11" s="185"/>
      <c r="D11" s="185"/>
      <c r="E11" s="57"/>
      <c r="F11" s="115">
        <f>IF(E11="","",IF(E11=520000,"Correct!","Try again!"))</f>
      </c>
      <c r="G11" s="1"/>
    </row>
    <row r="12" spans="1:7" ht="12.75">
      <c r="A12" s="185" t="s">
        <v>80</v>
      </c>
      <c r="B12" s="185"/>
      <c r="C12" s="185"/>
      <c r="D12" s="185"/>
      <c r="E12" s="41"/>
      <c r="F12" s="26"/>
      <c r="G12" s="1"/>
    </row>
    <row r="13" spans="1:7" ht="12.75">
      <c r="A13" s="185" t="s">
        <v>102</v>
      </c>
      <c r="B13" s="185"/>
      <c r="C13" s="185"/>
      <c r="D13" s="185"/>
      <c r="E13" s="58"/>
      <c r="F13" s="26"/>
      <c r="G13" s="1"/>
    </row>
    <row r="14" spans="1:7" ht="12.75">
      <c r="A14" s="1"/>
      <c r="B14" s="1"/>
      <c r="C14" s="1"/>
      <c r="D14" s="1"/>
      <c r="E14" s="26"/>
      <c r="F14" s="26"/>
      <c r="G14" s="1"/>
    </row>
    <row r="15" spans="1:7" ht="12.75">
      <c r="A15" s="1"/>
      <c r="B15" s="1"/>
      <c r="C15" s="1"/>
      <c r="D15" s="1"/>
      <c r="E15" s="11"/>
      <c r="F15" s="53" t="s">
        <v>35</v>
      </c>
      <c r="G15" s="1"/>
    </row>
    <row r="16" spans="1:7" ht="12.75">
      <c r="A16" s="192" t="s">
        <v>82</v>
      </c>
      <c r="B16" s="192"/>
      <c r="C16" s="192"/>
      <c r="D16" s="1"/>
      <c r="E16" s="19" t="s">
        <v>36</v>
      </c>
      <c r="F16" s="19" t="s">
        <v>37</v>
      </c>
      <c r="G16" s="1"/>
    </row>
    <row r="17" spans="1:7" ht="12.75">
      <c r="A17" s="190" t="s">
        <v>81</v>
      </c>
      <c r="B17" s="190"/>
      <c r="C17" s="190"/>
      <c r="D17" s="1"/>
      <c r="E17" s="32" t="s">
        <v>38</v>
      </c>
      <c r="F17" s="32" t="s">
        <v>39</v>
      </c>
      <c r="G17" s="1"/>
    </row>
    <row r="18" spans="1:7" ht="12.75">
      <c r="A18" s="185" t="s">
        <v>41</v>
      </c>
      <c r="B18" s="185"/>
      <c r="C18" s="93"/>
      <c r="D18" s="27"/>
      <c r="E18" s="103"/>
      <c r="F18" s="59"/>
      <c r="G18" s="1"/>
    </row>
    <row r="19" spans="1:7" ht="13.5" thickBot="1">
      <c r="A19" s="185" t="s">
        <v>58</v>
      </c>
      <c r="B19" s="185"/>
      <c r="C19" s="102"/>
      <c r="D19" s="27"/>
      <c r="E19" s="104"/>
      <c r="F19" s="55"/>
      <c r="G19" s="1"/>
    </row>
    <row r="20" spans="1:7" ht="14.25" thickBot="1" thickTop="1">
      <c r="A20" s="185" t="s">
        <v>40</v>
      </c>
      <c r="B20" s="185"/>
      <c r="C20" s="114">
        <f>IF(C19="","",IF(C19=130000,"Correct!","Try again!"))</f>
      </c>
      <c r="D20" s="1"/>
      <c r="E20" s="27"/>
      <c r="F20" s="105"/>
      <c r="G20" s="1"/>
    </row>
    <row r="21" spans="1:7" ht="13.5" thickTop="1">
      <c r="A21" s="1"/>
      <c r="B21" s="1"/>
      <c r="C21" s="1"/>
      <c r="D21" s="1"/>
      <c r="E21" s="1"/>
      <c r="F21" s="113">
        <f>IF(F20="","",IF(F20=20500,"Correct!","Try again!"))</f>
      </c>
      <c r="G21" s="1"/>
    </row>
    <row r="22" spans="1:7" ht="12.75">
      <c r="A22" s="1"/>
      <c r="B22" s="1"/>
      <c r="C22" s="1"/>
      <c r="D22" s="1"/>
      <c r="E22" s="28"/>
      <c r="F22" s="1"/>
      <c r="G22" s="1"/>
    </row>
    <row r="23" spans="1:7" ht="12.75">
      <c r="A23" s="17" t="s">
        <v>59</v>
      </c>
      <c r="B23" s="18"/>
      <c r="C23" s="18"/>
      <c r="D23" s="18"/>
      <c r="E23" s="31"/>
      <c r="F23" s="18"/>
      <c r="G23" s="1"/>
    </row>
    <row r="24" spans="1:7" ht="12.75">
      <c r="A24" s="1"/>
      <c r="B24" s="1"/>
      <c r="C24" s="1"/>
      <c r="D24" s="1"/>
      <c r="E24" s="28"/>
      <c r="F24" s="1"/>
      <c r="G24" s="1"/>
    </row>
    <row r="25" spans="1:7" ht="12.75">
      <c r="A25" s="38"/>
      <c r="B25" s="190" t="s">
        <v>94</v>
      </c>
      <c r="C25" s="190"/>
      <c r="D25" s="190"/>
      <c r="E25" s="99"/>
      <c r="F25" s="64"/>
      <c r="G25" s="111">
        <f>IF(E25="","",IF(E25=7000,"«- Correct!","«- Try again!"))</f>
      </c>
    </row>
    <row r="26" spans="1:7" ht="12.75">
      <c r="A26" s="30">
        <f>IF(A25="","",IF(A25="*TL","Correct!","Try again!"))</f>
      </c>
      <c r="B26" s="190" t="s">
        <v>42</v>
      </c>
      <c r="C26" s="190"/>
      <c r="D26" s="190"/>
      <c r="E26" s="100"/>
      <c r="F26" s="101"/>
      <c r="G26" s="1"/>
    </row>
    <row r="27" spans="1:7" ht="12.75">
      <c r="A27" s="189" t="s">
        <v>117</v>
      </c>
      <c r="B27" s="189"/>
      <c r="C27" s="189"/>
      <c r="D27" s="189"/>
      <c r="E27" s="189"/>
      <c r="F27" s="1"/>
      <c r="G27" s="1"/>
    </row>
    <row r="28" spans="1:7" ht="12.75">
      <c r="A28" s="189"/>
      <c r="B28" s="189"/>
      <c r="C28" s="189"/>
      <c r="D28" s="189"/>
      <c r="E28" s="189"/>
      <c r="F28" s="27"/>
      <c r="G28" s="1"/>
    </row>
    <row r="29" spans="1:7" ht="12.75">
      <c r="A29" s="1"/>
      <c r="B29" s="29"/>
      <c r="C29" s="1"/>
      <c r="D29" s="1"/>
      <c r="E29" s="27"/>
      <c r="F29" s="27"/>
      <c r="G29" s="1"/>
    </row>
    <row r="30" spans="1:7" ht="12.75">
      <c r="A30" s="38"/>
      <c r="B30" s="191" t="s">
        <v>172</v>
      </c>
      <c r="C30" s="190"/>
      <c r="D30" s="190"/>
      <c r="E30" s="99"/>
      <c r="F30" s="64"/>
      <c r="G30" s="111">
        <f>IF(E30="","",IF(E30=8000,"«- Correct!","«- Try again!"))</f>
      </c>
    </row>
    <row r="31" spans="1:7" ht="12.75">
      <c r="A31" s="30">
        <f>IF(A30="","",IF(A30="*G","Correct!","Try again!"))</f>
      </c>
      <c r="B31" s="190" t="s">
        <v>43</v>
      </c>
      <c r="C31" s="190"/>
      <c r="D31" s="190"/>
      <c r="E31" s="100"/>
      <c r="F31" s="101"/>
      <c r="G31" s="1"/>
    </row>
    <row r="32" spans="1:7" ht="12.75">
      <c r="A32" s="189" t="s">
        <v>152</v>
      </c>
      <c r="B32" s="189"/>
      <c r="C32" s="189"/>
      <c r="D32" s="189"/>
      <c r="E32" s="189"/>
      <c r="F32" s="1"/>
      <c r="G32" s="1"/>
    </row>
    <row r="33" spans="1:7" ht="12.75">
      <c r="A33" s="189"/>
      <c r="B33" s="189"/>
      <c r="C33" s="189"/>
      <c r="D33" s="189"/>
      <c r="E33" s="189"/>
      <c r="F33" s="27"/>
      <c r="G33" s="1"/>
    </row>
    <row r="34" spans="1:7" ht="12.75">
      <c r="A34" s="1"/>
      <c r="B34" s="29"/>
      <c r="C34" s="1"/>
      <c r="D34" s="1"/>
      <c r="E34" s="27"/>
      <c r="F34" s="27"/>
      <c r="G34" s="1"/>
    </row>
    <row r="35" spans="1:7" ht="12.75">
      <c r="A35" s="38"/>
      <c r="B35" s="190" t="s">
        <v>95</v>
      </c>
      <c r="C35" s="190"/>
      <c r="D35" s="190"/>
      <c r="E35" s="97"/>
      <c r="F35" s="64"/>
      <c r="G35" s="111">
        <f>IF(E35="","",IF(E35=100000,"«- Correct!","«- Try again!"))</f>
      </c>
    </row>
    <row r="36" spans="1:7" ht="12.75">
      <c r="A36" s="30">
        <f>IF(A35="","",IF(A35="S","Correct!","Try again!"))</f>
      </c>
      <c r="B36" s="187" t="s">
        <v>173</v>
      </c>
      <c r="C36" s="185"/>
      <c r="D36" s="185"/>
      <c r="E36" s="99"/>
      <c r="F36" s="64"/>
      <c r="G36" s="1"/>
    </row>
    <row r="37" spans="1:7" ht="12.75">
      <c r="A37" s="1"/>
      <c r="B37" s="185" t="s">
        <v>96</v>
      </c>
      <c r="C37" s="185"/>
      <c r="D37" s="185"/>
      <c r="E37" s="94"/>
      <c r="F37" s="93"/>
      <c r="G37" s="1"/>
    </row>
    <row r="38" spans="1:7" ht="12.75">
      <c r="A38" s="1"/>
      <c r="B38" s="190" t="s">
        <v>97</v>
      </c>
      <c r="C38" s="190"/>
      <c r="D38" s="190"/>
      <c r="E38" s="100"/>
      <c r="F38" s="101"/>
      <c r="G38" s="1"/>
    </row>
    <row r="39" spans="1:7" ht="12.75">
      <c r="A39" s="189" t="s">
        <v>151</v>
      </c>
      <c r="B39" s="189"/>
      <c r="C39" s="189"/>
      <c r="D39" s="189"/>
      <c r="E39" s="189"/>
      <c r="F39" s="1"/>
      <c r="G39" s="1"/>
    </row>
    <row r="40" spans="1:7" ht="12.75">
      <c r="A40" s="189"/>
      <c r="B40" s="189"/>
      <c r="C40" s="189"/>
      <c r="D40" s="189"/>
      <c r="E40" s="189"/>
      <c r="F40" s="27"/>
      <c r="G40" s="1"/>
    </row>
    <row r="41" spans="1:7" ht="12.75">
      <c r="A41" s="1"/>
      <c r="B41" s="29"/>
      <c r="C41" s="1"/>
      <c r="D41" s="1"/>
      <c r="E41" s="27"/>
      <c r="F41" s="27"/>
      <c r="G41" s="1"/>
    </row>
    <row r="42" spans="1:7" ht="12.75">
      <c r="A42" s="38"/>
      <c r="B42" s="190" t="s">
        <v>44</v>
      </c>
      <c r="C42" s="190"/>
      <c r="D42" s="190"/>
      <c r="E42" s="97"/>
      <c r="F42" s="64"/>
      <c r="G42" s="1"/>
    </row>
    <row r="43" spans="1:7" ht="12.75">
      <c r="A43" s="30">
        <f>IF(A42="","",IF(A42="A","Correct!","Try again!"))</f>
      </c>
      <c r="B43" s="185" t="s">
        <v>45</v>
      </c>
      <c r="C43" s="185"/>
      <c r="D43" s="185"/>
      <c r="E43" s="99"/>
      <c r="F43" s="64"/>
      <c r="G43" s="1"/>
    </row>
    <row r="44" spans="1:7" ht="12.75">
      <c r="A44" s="1"/>
      <c r="B44" s="185" t="s">
        <v>96</v>
      </c>
      <c r="C44" s="185"/>
      <c r="D44" s="185"/>
      <c r="E44" s="94"/>
      <c r="F44" s="93"/>
      <c r="G44" s="1"/>
    </row>
    <row r="45" spans="1:7" ht="12.75">
      <c r="A45" s="1"/>
      <c r="B45" s="185" t="s">
        <v>103</v>
      </c>
      <c r="C45" s="185"/>
      <c r="D45" s="185"/>
      <c r="E45" s="94"/>
      <c r="F45" s="101"/>
      <c r="G45" s="111">
        <f>IF(F45="","",IF(F45=71600,"«- Correct!","«- Try again!"))</f>
      </c>
    </row>
    <row r="46" spans="1:7" ht="12.75">
      <c r="A46" s="189" t="s">
        <v>174</v>
      </c>
      <c r="B46" s="189"/>
      <c r="C46" s="189"/>
      <c r="D46" s="189"/>
      <c r="E46" s="189"/>
      <c r="F46" s="27"/>
      <c r="G46" s="1"/>
    </row>
    <row r="47" spans="1:7" ht="12.75">
      <c r="A47" s="189"/>
      <c r="B47" s="189"/>
      <c r="C47" s="189"/>
      <c r="D47" s="189"/>
      <c r="E47" s="189"/>
      <c r="F47" s="27"/>
      <c r="G47" s="1"/>
    </row>
    <row r="48" spans="1:7" ht="12.75">
      <c r="A48" s="1"/>
      <c r="B48" s="1"/>
      <c r="C48" s="1"/>
      <c r="D48" s="1"/>
      <c r="E48" s="28"/>
      <c r="F48" s="1"/>
      <c r="G48" s="1"/>
    </row>
    <row r="49" spans="1:7" ht="12.75">
      <c r="A49" s="38"/>
      <c r="B49" s="190" t="s">
        <v>104</v>
      </c>
      <c r="C49" s="190"/>
      <c r="D49" s="190"/>
      <c r="E49" s="99"/>
      <c r="F49" s="64"/>
      <c r="G49" s="1"/>
    </row>
    <row r="50" spans="1:7" ht="12.75">
      <c r="A50" s="30">
        <f>IF(A49="","",IF(A49="I","Correct!","Try again!"))</f>
      </c>
      <c r="B50" s="190" t="s">
        <v>96</v>
      </c>
      <c r="C50" s="190"/>
      <c r="D50" s="190"/>
      <c r="E50" s="100"/>
      <c r="F50" s="101"/>
      <c r="G50" s="111">
        <f>IF(F50="","",IF(F50=3000,"«- Correct!","«- Try again!"))</f>
      </c>
    </row>
    <row r="51" spans="1:7" ht="12.75">
      <c r="A51" s="189" t="s">
        <v>153</v>
      </c>
      <c r="B51" s="189"/>
      <c r="C51" s="189"/>
      <c r="D51" s="189"/>
      <c r="E51" s="189"/>
      <c r="F51" s="1"/>
      <c r="G51" s="1"/>
    </row>
    <row r="52" spans="1:7" ht="12.75">
      <c r="A52" s="189"/>
      <c r="B52" s="189"/>
      <c r="C52" s="189"/>
      <c r="D52" s="189"/>
      <c r="E52" s="189"/>
      <c r="F52" s="1"/>
      <c r="G52" s="1"/>
    </row>
    <row r="53" spans="1:7" ht="12.75">
      <c r="A53" s="1"/>
      <c r="B53" s="1"/>
      <c r="C53" s="1"/>
      <c r="D53" s="1"/>
      <c r="E53" s="28"/>
      <c r="F53" s="1"/>
      <c r="G53" s="1"/>
    </row>
    <row r="54" spans="1:7" ht="12.75">
      <c r="A54" s="38"/>
      <c r="B54" s="190" t="s">
        <v>94</v>
      </c>
      <c r="C54" s="190"/>
      <c r="D54" s="190"/>
      <c r="E54" s="99"/>
      <c r="F54" s="64"/>
      <c r="G54" s="111">
        <f>IF(E54="","",IF(E54=2400,"«- Correct!","«- Try again!"))</f>
      </c>
    </row>
    <row r="55" spans="1:7" ht="12.75">
      <c r="A55" s="30">
        <f>IF(A54="","",IF(A54="D","Correct!","Try again!"))</f>
      </c>
      <c r="B55" s="190" t="s">
        <v>9</v>
      </c>
      <c r="C55" s="190"/>
      <c r="D55" s="190"/>
      <c r="E55" s="100"/>
      <c r="F55" s="101"/>
      <c r="G55" s="1"/>
    </row>
    <row r="56" spans="1:7" ht="12.75">
      <c r="A56" s="189" t="s">
        <v>118</v>
      </c>
      <c r="B56" s="189"/>
      <c r="C56" s="189"/>
      <c r="D56" s="189"/>
      <c r="E56" s="189"/>
      <c r="F56" s="106"/>
      <c r="G56" s="1"/>
    </row>
    <row r="57" spans="1:7" ht="12.75">
      <c r="A57" s="189"/>
      <c r="B57" s="189"/>
      <c r="C57" s="189"/>
      <c r="D57" s="189"/>
      <c r="E57" s="189"/>
      <c r="F57" s="1"/>
      <c r="G57" s="1"/>
    </row>
    <row r="58" spans="1:7" ht="12.75">
      <c r="A58" s="1"/>
      <c r="B58" s="1"/>
      <c r="C58" s="1"/>
      <c r="D58" s="1"/>
      <c r="E58" s="28"/>
      <c r="F58" s="1"/>
      <c r="G58" s="1"/>
    </row>
    <row r="59" spans="1:7" ht="12.75">
      <c r="A59" s="38"/>
      <c r="B59" s="190" t="s">
        <v>10</v>
      </c>
      <c r="C59" s="190"/>
      <c r="D59" s="190"/>
      <c r="E59" s="99"/>
      <c r="F59" s="64"/>
      <c r="G59" s="111">
        <f>IF(E59="","",IF(E59=20500,"«- Correct!","«- Try again!"))</f>
      </c>
    </row>
    <row r="60" spans="1:7" ht="12.75">
      <c r="A60" s="30">
        <f>IF(A59="","",IF(A59="E","Correct!","Try again!"))</f>
      </c>
      <c r="B60" s="190" t="s">
        <v>47</v>
      </c>
      <c r="C60" s="190"/>
      <c r="D60" s="190"/>
      <c r="E60" s="100"/>
      <c r="F60" s="93"/>
      <c r="G60" s="1"/>
    </row>
    <row r="61" spans="1:7" ht="12.75">
      <c r="A61" s="30"/>
      <c r="B61" s="190" t="s">
        <v>46</v>
      </c>
      <c r="C61" s="190"/>
      <c r="D61" s="190"/>
      <c r="E61" s="100"/>
      <c r="F61" s="101"/>
      <c r="G61" s="1"/>
    </row>
    <row r="62" spans="1:7" ht="12.75">
      <c r="A62" s="189" t="s">
        <v>48</v>
      </c>
      <c r="B62" s="189"/>
      <c r="C62" s="189"/>
      <c r="D62" s="189"/>
      <c r="E62" s="189"/>
      <c r="F62" s="1"/>
      <c r="G62" s="1"/>
    </row>
    <row r="63" spans="1:7" ht="12.75">
      <c r="A63" s="189"/>
      <c r="B63" s="189"/>
      <c r="C63" s="189"/>
      <c r="D63" s="189"/>
      <c r="E63" s="189"/>
      <c r="F63" s="1"/>
      <c r="G63" s="1"/>
    </row>
    <row r="64" spans="1:7" ht="12.75">
      <c r="A64" s="1"/>
      <c r="B64" s="1"/>
      <c r="C64" s="1"/>
      <c r="D64" s="1"/>
      <c r="E64" s="28"/>
      <c r="F64" s="1"/>
      <c r="G64" s="1"/>
    </row>
    <row r="65" spans="1:7" ht="12.75">
      <c r="A65" s="38"/>
      <c r="B65" s="190" t="s">
        <v>8</v>
      </c>
      <c r="C65" s="190"/>
      <c r="D65" s="190"/>
      <c r="E65" s="99"/>
      <c r="F65" s="64"/>
      <c r="G65" s="1"/>
    </row>
    <row r="66" spans="1:7" ht="12.75">
      <c r="A66" s="30">
        <f>IF(A65="","",IF(A65="P","Correct!","Try again!"))</f>
      </c>
      <c r="B66" s="190" t="s">
        <v>49</v>
      </c>
      <c r="C66" s="190"/>
      <c r="D66" s="190"/>
      <c r="E66" s="100"/>
      <c r="F66" s="101"/>
      <c r="G66" s="111">
        <f>IF(F66="","",IF(F66=60000,"«- Correct!","«- Try again!"))</f>
      </c>
    </row>
    <row r="67" spans="1:7" ht="12.75">
      <c r="A67" s="189" t="s">
        <v>119</v>
      </c>
      <c r="B67" s="189"/>
      <c r="C67" s="189"/>
      <c r="D67" s="189"/>
      <c r="E67" s="189"/>
      <c r="F67" s="1"/>
      <c r="G67" s="1"/>
    </row>
    <row r="68" spans="1:7" ht="12.75">
      <c r="A68" s="189"/>
      <c r="B68" s="189"/>
      <c r="C68" s="189"/>
      <c r="D68" s="189"/>
      <c r="E68" s="189"/>
      <c r="F68" s="1"/>
      <c r="G68" s="1"/>
    </row>
    <row r="69" spans="1:7" ht="12.75">
      <c r="A69" s="1"/>
      <c r="B69" s="29"/>
      <c r="C69" s="1"/>
      <c r="D69" s="1"/>
      <c r="E69" s="27"/>
      <c r="F69" s="27"/>
      <c r="G69" s="1"/>
    </row>
    <row r="70" spans="1:7" ht="12.75">
      <c r="A70" s="38"/>
      <c r="B70" s="190" t="s">
        <v>50</v>
      </c>
      <c r="C70" s="190"/>
      <c r="D70" s="190"/>
      <c r="E70" s="97"/>
      <c r="F70" s="64"/>
      <c r="G70" s="111">
        <f>IF(E70="","",IF(E70=20000,"«- Correct!","«- Try again!"))</f>
      </c>
    </row>
    <row r="71" spans="1:7" ht="12.75">
      <c r="A71" s="30">
        <f>IF(A70="","",IF(A70="B","Correct!","Try again!"))</f>
      </c>
      <c r="B71" s="185" t="s">
        <v>51</v>
      </c>
      <c r="C71" s="185"/>
      <c r="D71" s="185"/>
      <c r="E71" s="98"/>
      <c r="F71" s="64"/>
      <c r="G71" s="1"/>
    </row>
    <row r="72" spans="1:7" ht="12.75">
      <c r="A72" s="30"/>
      <c r="B72" s="185" t="s">
        <v>52</v>
      </c>
      <c r="C72" s="185"/>
      <c r="D72" s="185"/>
      <c r="E72" s="99"/>
      <c r="F72" s="64"/>
      <c r="G72" s="1"/>
    </row>
    <row r="73" spans="1:7" ht="12.75">
      <c r="A73" s="1"/>
      <c r="B73" s="185" t="s">
        <v>53</v>
      </c>
      <c r="C73" s="185"/>
      <c r="D73" s="185"/>
      <c r="E73" s="94"/>
      <c r="F73" s="99"/>
      <c r="G73" s="1"/>
    </row>
    <row r="74" spans="1:7" ht="12.75">
      <c r="A74" s="1"/>
      <c r="B74" s="190" t="s">
        <v>54</v>
      </c>
      <c r="C74" s="190"/>
      <c r="D74" s="190"/>
      <c r="E74" s="100"/>
      <c r="F74" s="60"/>
      <c r="G74" s="1"/>
    </row>
    <row r="75" spans="1:7" ht="12.75">
      <c r="A75" s="1"/>
      <c r="B75" s="190" t="s">
        <v>121</v>
      </c>
      <c r="C75" s="190"/>
      <c r="D75" s="190"/>
      <c r="E75" s="100"/>
      <c r="F75" s="101"/>
      <c r="G75" s="1"/>
    </row>
    <row r="76" spans="1:7" ht="12.75">
      <c r="A76" s="189" t="s">
        <v>150</v>
      </c>
      <c r="B76" s="189"/>
      <c r="C76" s="189"/>
      <c r="D76" s="189"/>
      <c r="E76" s="189"/>
      <c r="F76" s="1"/>
      <c r="G76" s="1"/>
    </row>
    <row r="77" spans="1:7" ht="12.75">
      <c r="A77" s="189"/>
      <c r="B77" s="189"/>
      <c r="C77" s="189"/>
      <c r="D77" s="189"/>
      <c r="E77" s="189"/>
      <c r="F77" s="27"/>
      <c r="G77" s="1"/>
    </row>
    <row r="78" spans="1:7" ht="12.75">
      <c r="A78" s="1"/>
      <c r="B78" s="1"/>
      <c r="C78" s="1"/>
      <c r="D78" s="1"/>
      <c r="E78" s="28"/>
      <c r="F78" s="1"/>
      <c r="G78" s="1"/>
    </row>
    <row r="79" spans="1:7" ht="12.75">
      <c r="A79" s="38"/>
      <c r="B79" s="190" t="s">
        <v>55</v>
      </c>
      <c r="C79" s="190"/>
      <c r="D79" s="190"/>
      <c r="E79" s="99"/>
      <c r="F79" s="64"/>
      <c r="G79" s="1"/>
    </row>
    <row r="80" spans="1:7" ht="12.75">
      <c r="A80" s="30">
        <f>IF(A79="","",IF(A79="TI","Correct!","Try again!"))</f>
      </c>
      <c r="B80" s="190" t="s">
        <v>56</v>
      </c>
      <c r="C80" s="190"/>
      <c r="D80" s="190"/>
      <c r="E80" s="94"/>
      <c r="F80" s="101"/>
      <c r="G80" s="111">
        <f>IF(F80="","",IF(F80=120000,"«- Correct!","«- Try again!"))</f>
      </c>
    </row>
    <row r="81" spans="1:7" ht="12.75">
      <c r="A81" s="189" t="s">
        <v>175</v>
      </c>
      <c r="B81" s="189"/>
      <c r="C81" s="189"/>
      <c r="D81" s="189"/>
      <c r="E81" s="189"/>
      <c r="F81" s="106"/>
      <c r="G81" s="1"/>
    </row>
    <row r="82" spans="1:7" ht="12.75">
      <c r="A82" s="189"/>
      <c r="B82" s="189"/>
      <c r="C82" s="189"/>
      <c r="D82" s="189"/>
      <c r="E82" s="189"/>
      <c r="F82" s="1"/>
      <c r="G82" s="1"/>
    </row>
    <row r="83" spans="1:7" ht="12.75">
      <c r="A83" s="1"/>
      <c r="B83" s="1"/>
      <c r="C83" s="1"/>
      <c r="D83" s="1"/>
      <c r="E83" s="28"/>
      <c r="F83" s="1"/>
      <c r="G83" s="1"/>
    </row>
    <row r="84" spans="1:7" ht="12.75">
      <c r="A84" s="38"/>
      <c r="B84" s="190" t="s">
        <v>1</v>
      </c>
      <c r="C84" s="190"/>
      <c r="D84" s="190"/>
      <c r="E84" s="99"/>
      <c r="F84" s="64"/>
      <c r="G84" s="111">
        <f>IF(E84="","",IF(E84=7500,"«- Correct!","«- Try again!"))</f>
      </c>
    </row>
    <row r="85" spans="1:7" ht="12.75">
      <c r="A85" s="30">
        <f>IF(A84="","",IF(A84="G","Correct!","Try again!"))</f>
      </c>
      <c r="B85" s="190" t="s">
        <v>57</v>
      </c>
      <c r="C85" s="190"/>
      <c r="D85" s="190"/>
      <c r="E85" s="94"/>
      <c r="F85" s="101"/>
      <c r="G85" s="1"/>
    </row>
    <row r="86" spans="1:7" ht="12.75">
      <c r="A86" s="189" t="s">
        <v>176</v>
      </c>
      <c r="B86" s="189"/>
      <c r="C86" s="189"/>
      <c r="D86" s="189"/>
      <c r="E86" s="189"/>
      <c r="F86" s="1"/>
      <c r="G86" s="1"/>
    </row>
    <row r="87" spans="1:7" ht="12.75">
      <c r="A87" s="189"/>
      <c r="B87" s="189"/>
      <c r="C87" s="189"/>
      <c r="D87" s="189"/>
      <c r="E87" s="189"/>
      <c r="F87" s="1"/>
      <c r="G87" s="1"/>
    </row>
    <row r="88" spans="1:7" ht="12.75">
      <c r="A88" s="1"/>
      <c r="B88" s="1"/>
      <c r="C88" s="1"/>
      <c r="D88" s="1"/>
      <c r="E88" s="1"/>
      <c r="F88" s="1"/>
      <c r="G88" s="1"/>
    </row>
    <row r="89" spans="1:7" ht="12.75">
      <c r="A89" s="17" t="s">
        <v>60</v>
      </c>
      <c r="B89" s="18"/>
      <c r="C89" s="18"/>
      <c r="D89" s="18"/>
      <c r="E89" s="31"/>
      <c r="F89" s="18"/>
      <c r="G89" s="1"/>
    </row>
    <row r="90" spans="1:7" ht="12.75">
      <c r="A90" s="1"/>
      <c r="B90" s="1"/>
      <c r="C90" s="1"/>
      <c r="D90" s="1"/>
      <c r="E90" s="28"/>
      <c r="F90" s="1"/>
      <c r="G90" s="1"/>
    </row>
    <row r="91" spans="1:7" ht="12.75">
      <c r="A91" s="185" t="s">
        <v>166</v>
      </c>
      <c r="B91" s="185"/>
      <c r="C91" s="185"/>
      <c r="D91" s="185"/>
      <c r="E91" s="185"/>
      <c r="F91" s="56"/>
      <c r="G91" s="1"/>
    </row>
    <row r="92" spans="1:7" ht="12.75">
      <c r="A92" s="185" t="s">
        <v>105</v>
      </c>
      <c r="B92" s="185"/>
      <c r="C92" s="185"/>
      <c r="D92" s="185"/>
      <c r="E92" s="185"/>
      <c r="F92" s="39"/>
      <c r="G92" s="1"/>
    </row>
    <row r="93" spans="1:7" ht="12.75">
      <c r="A93" s="187" t="s">
        <v>177</v>
      </c>
      <c r="B93" s="185"/>
      <c r="C93" s="185"/>
      <c r="D93" s="185"/>
      <c r="E93" s="185"/>
      <c r="F93" s="60"/>
      <c r="G93" s="1"/>
    </row>
    <row r="94" spans="1:7" ht="12.75">
      <c r="A94" s="185" t="s">
        <v>167</v>
      </c>
      <c r="B94" s="185"/>
      <c r="C94" s="185"/>
      <c r="D94" s="185"/>
      <c r="E94" s="185"/>
      <c r="F94" s="61"/>
      <c r="G94" s="1"/>
    </row>
    <row r="95" spans="1:7" ht="12.75">
      <c r="A95" s="185" t="s">
        <v>168</v>
      </c>
      <c r="B95" s="185"/>
      <c r="C95" s="185"/>
      <c r="D95" s="185"/>
      <c r="E95" s="185"/>
      <c r="F95" s="57"/>
      <c r="G95" s="1"/>
    </row>
    <row r="96" spans="1:7" ht="12.75">
      <c r="A96" s="185" t="s">
        <v>63</v>
      </c>
      <c r="B96" s="185"/>
      <c r="C96" s="185"/>
      <c r="D96" s="185"/>
      <c r="E96" s="185"/>
      <c r="F96" s="40"/>
      <c r="G96" s="1"/>
    </row>
    <row r="97" spans="1:7" ht="13.5" thickBot="1">
      <c r="A97" s="185" t="s">
        <v>61</v>
      </c>
      <c r="B97" s="185"/>
      <c r="C97" s="185"/>
      <c r="D97" s="185"/>
      <c r="E97" s="185"/>
      <c r="F97" s="62"/>
      <c r="G97" s="1"/>
    </row>
    <row r="98" spans="1:7" ht="13.5" thickTop="1">
      <c r="A98" s="185"/>
      <c r="B98" s="185"/>
      <c r="C98" s="185"/>
      <c r="D98" s="185"/>
      <c r="E98" s="185"/>
      <c r="F98" s="113">
        <f>IF(F97="","",IF(F97=2000,"Correct!","Try again!"))</f>
      </c>
      <c r="G98" s="1"/>
    </row>
    <row r="99" spans="1:7" ht="12.75">
      <c r="A99" s="187" t="s">
        <v>178</v>
      </c>
      <c r="B99" s="185"/>
      <c r="C99" s="185"/>
      <c r="D99" s="185"/>
      <c r="E99" s="185"/>
      <c r="F99" s="58"/>
      <c r="G99" s="1"/>
    </row>
    <row r="100" spans="1:7" ht="12.75">
      <c r="A100" s="185" t="s">
        <v>98</v>
      </c>
      <c r="B100" s="185"/>
      <c r="C100" s="185"/>
      <c r="D100" s="185"/>
      <c r="E100" s="185"/>
      <c r="F100" s="60"/>
      <c r="G100" s="1"/>
    </row>
    <row r="101" spans="1:7" ht="12.75">
      <c r="A101" s="185" t="s">
        <v>99</v>
      </c>
      <c r="B101" s="185"/>
      <c r="C101" s="185"/>
      <c r="D101" s="185"/>
      <c r="E101" s="185"/>
      <c r="F101" s="63"/>
      <c r="G101" s="1"/>
    </row>
    <row r="102" spans="1:7" ht="13.5" thickBot="1">
      <c r="A102" s="187" t="s">
        <v>179</v>
      </c>
      <c r="B102" s="185"/>
      <c r="C102" s="185"/>
      <c r="D102" s="185"/>
      <c r="E102" s="185"/>
      <c r="F102" s="62"/>
      <c r="G102" s="1"/>
    </row>
    <row r="103" spans="1:7" ht="13.5" thickTop="1">
      <c r="A103" s="1"/>
      <c r="B103" s="1"/>
      <c r="C103" s="1"/>
      <c r="D103" s="1"/>
      <c r="E103" s="1"/>
      <c r="F103" s="113">
        <f>IF(F102="","",IF(F102=228800,"Correct!","Try again!"))</f>
      </c>
      <c r="G103" s="1"/>
    </row>
    <row r="104" spans="1:7" ht="12.75">
      <c r="A104" s="17" t="s">
        <v>120</v>
      </c>
      <c r="B104" s="18"/>
      <c r="C104" s="18"/>
      <c r="D104" s="18"/>
      <c r="E104" s="31"/>
      <c r="F104" s="18"/>
      <c r="G104" s="1"/>
    </row>
    <row r="105" spans="1:7" ht="12.75">
      <c r="A105" s="1"/>
      <c r="B105" s="1"/>
      <c r="C105" s="1"/>
      <c r="D105" s="1"/>
      <c r="E105" s="28"/>
      <c r="F105" s="1"/>
      <c r="G105" s="1"/>
    </row>
    <row r="106" spans="1:7" ht="12.75">
      <c r="A106" s="185" t="s">
        <v>62</v>
      </c>
      <c r="B106" s="185"/>
      <c r="C106" s="185"/>
      <c r="D106" s="185"/>
      <c r="E106" s="94"/>
      <c r="F106" s="58"/>
      <c r="G106" s="1"/>
    </row>
    <row r="107" spans="1:7" ht="12.75">
      <c r="A107" s="185" t="s">
        <v>169</v>
      </c>
      <c r="B107" s="185"/>
      <c r="C107" s="185"/>
      <c r="D107" s="185"/>
      <c r="E107" s="56"/>
      <c r="F107" s="94"/>
      <c r="G107" s="1"/>
    </row>
    <row r="108" spans="1:7" ht="12.75">
      <c r="A108" s="185" t="s">
        <v>170</v>
      </c>
      <c r="B108" s="185"/>
      <c r="C108" s="185"/>
      <c r="D108" s="185"/>
      <c r="E108" s="95"/>
      <c r="F108" s="96"/>
      <c r="G108" s="1"/>
    </row>
    <row r="109" spans="1:7" ht="13.5" thickBot="1">
      <c r="A109" s="185" t="s">
        <v>171</v>
      </c>
      <c r="B109" s="185"/>
      <c r="C109" s="185"/>
      <c r="D109" s="185"/>
      <c r="E109" s="94"/>
      <c r="F109" s="62"/>
      <c r="G109" s="1"/>
    </row>
    <row r="110" spans="1:7" ht="13.5" thickTop="1">
      <c r="A110" s="185"/>
      <c r="B110" s="185"/>
      <c r="C110" s="185"/>
      <c r="D110" s="185"/>
      <c r="E110" s="94"/>
      <c r="F110" s="112">
        <f>IF(F109="","",IF(F109=2064,"Correct!","Try again!"))</f>
      </c>
      <c r="G110" s="1"/>
    </row>
    <row r="111" spans="1:7" ht="12.75">
      <c r="A111" s="38"/>
      <c r="B111" s="190" t="s">
        <v>50</v>
      </c>
      <c r="C111" s="190"/>
      <c r="D111" s="190"/>
      <c r="E111" s="97"/>
      <c r="F111" s="64"/>
      <c r="G111" s="111">
        <f>IF(E111="","",IF(E111=20000,"«- Correct!","«- Try again!"))</f>
      </c>
    </row>
    <row r="112" spans="1:7" ht="12.75">
      <c r="A112" s="30">
        <f>IF(A111="","",IF(A111="B","Correct!","Try again!"))</f>
      </c>
      <c r="B112" s="185" t="s">
        <v>51</v>
      </c>
      <c r="C112" s="185"/>
      <c r="D112" s="185"/>
      <c r="E112" s="98"/>
      <c r="F112" s="64"/>
      <c r="G112" s="1"/>
    </row>
    <row r="113" spans="1:7" ht="12.75">
      <c r="A113" s="30"/>
      <c r="B113" s="185" t="s">
        <v>52</v>
      </c>
      <c r="C113" s="185"/>
      <c r="D113" s="185"/>
      <c r="E113" s="99"/>
      <c r="F113" s="64"/>
      <c r="G113" s="1"/>
    </row>
    <row r="114" spans="1:7" ht="12.75">
      <c r="A114" s="1"/>
      <c r="B114" s="185" t="s">
        <v>96</v>
      </c>
      <c r="C114" s="185"/>
      <c r="D114" s="185"/>
      <c r="E114" s="94"/>
      <c r="F114" s="99"/>
      <c r="G114" s="1"/>
    </row>
    <row r="115" spans="1:7" ht="12.75">
      <c r="A115" s="1"/>
      <c r="B115" s="191" t="s">
        <v>180</v>
      </c>
      <c r="C115" s="190"/>
      <c r="D115" s="190"/>
      <c r="E115" s="100"/>
      <c r="F115" s="60"/>
      <c r="G115" s="1"/>
    </row>
    <row r="116" spans="1:7" ht="12.75">
      <c r="A116" s="1"/>
      <c r="B116" s="190" t="s">
        <v>54</v>
      </c>
      <c r="C116" s="190"/>
      <c r="D116" s="190"/>
      <c r="E116" s="100"/>
      <c r="F116" s="101"/>
      <c r="G116" s="1"/>
    </row>
    <row r="117" spans="1:7" ht="12.75">
      <c r="A117" s="189" t="s">
        <v>154</v>
      </c>
      <c r="B117" s="189"/>
      <c r="C117" s="189"/>
      <c r="D117" s="189"/>
      <c r="E117" s="189"/>
      <c r="F117" s="1"/>
      <c r="G117" s="1"/>
    </row>
    <row r="118" spans="1:7" ht="12.75">
      <c r="A118" s="189"/>
      <c r="B118" s="189"/>
      <c r="C118" s="189"/>
      <c r="D118" s="189"/>
      <c r="E118" s="189"/>
      <c r="F118" s="27"/>
      <c r="G118" s="1"/>
    </row>
    <row r="119" spans="1:7" ht="12.75">
      <c r="A119" s="1"/>
      <c r="B119" s="1"/>
      <c r="C119" s="1"/>
      <c r="D119" s="1"/>
      <c r="E119" s="1"/>
      <c r="F119" s="1"/>
      <c r="G119" s="1"/>
    </row>
  </sheetData>
  <sheetProtection password="C690" sheet="1" objects="1" scenarios="1" selectLockedCells="1"/>
  <mergeCells count="80">
    <mergeCell ref="B35:D35"/>
    <mergeCell ref="A5:F5"/>
    <mergeCell ref="C3:D3"/>
    <mergeCell ref="C2:D2"/>
    <mergeCell ref="A20:B20"/>
    <mergeCell ref="A19:B19"/>
    <mergeCell ref="A18:B18"/>
    <mergeCell ref="A17:C17"/>
    <mergeCell ref="B26:D26"/>
    <mergeCell ref="B25:D25"/>
    <mergeCell ref="C1:D1"/>
    <mergeCell ref="A13:D13"/>
    <mergeCell ref="A12:D12"/>
    <mergeCell ref="A11:D11"/>
    <mergeCell ref="A10:D10"/>
    <mergeCell ref="A9:D9"/>
    <mergeCell ref="B75:D75"/>
    <mergeCell ref="B74:D74"/>
    <mergeCell ref="A16:C16"/>
    <mergeCell ref="B45:D45"/>
    <mergeCell ref="B44:D44"/>
    <mergeCell ref="B43:D43"/>
    <mergeCell ref="B42:D42"/>
    <mergeCell ref="B38:D38"/>
    <mergeCell ref="B31:D31"/>
    <mergeCell ref="B30:D30"/>
    <mergeCell ref="B85:D85"/>
    <mergeCell ref="B84:D84"/>
    <mergeCell ref="B80:D80"/>
    <mergeCell ref="B79:D79"/>
    <mergeCell ref="A98:E98"/>
    <mergeCell ref="A97:E97"/>
    <mergeCell ref="B49:D49"/>
    <mergeCell ref="A81:E82"/>
    <mergeCell ref="A86:E87"/>
    <mergeCell ref="A76:E77"/>
    <mergeCell ref="A67:E68"/>
    <mergeCell ref="A62:E63"/>
    <mergeCell ref="A56:E57"/>
    <mergeCell ref="A51:E52"/>
    <mergeCell ref="A32:E33"/>
    <mergeCell ref="A27:E28"/>
    <mergeCell ref="B61:D61"/>
    <mergeCell ref="B60:D60"/>
    <mergeCell ref="B59:D59"/>
    <mergeCell ref="B55:D55"/>
    <mergeCell ref="B54:D54"/>
    <mergeCell ref="B50:D50"/>
    <mergeCell ref="B37:D37"/>
    <mergeCell ref="B36:D36"/>
    <mergeCell ref="A92:E92"/>
    <mergeCell ref="A91:E91"/>
    <mergeCell ref="A46:E47"/>
    <mergeCell ref="A39:E40"/>
    <mergeCell ref="B73:D73"/>
    <mergeCell ref="B72:D72"/>
    <mergeCell ref="B71:D71"/>
    <mergeCell ref="B70:D70"/>
    <mergeCell ref="B66:D66"/>
    <mergeCell ref="B65:D65"/>
    <mergeCell ref="A102:E102"/>
    <mergeCell ref="A101:E101"/>
    <mergeCell ref="A100:E100"/>
    <mergeCell ref="A99:E99"/>
    <mergeCell ref="A96:E96"/>
    <mergeCell ref="A95:E95"/>
    <mergeCell ref="A94:E94"/>
    <mergeCell ref="A93:E93"/>
    <mergeCell ref="A106:D106"/>
    <mergeCell ref="A117:E118"/>
    <mergeCell ref="B116:D116"/>
    <mergeCell ref="B115:D115"/>
    <mergeCell ref="B114:D114"/>
    <mergeCell ref="B113:D113"/>
    <mergeCell ref="B112:D112"/>
    <mergeCell ref="B111:D111"/>
    <mergeCell ref="A110:D110"/>
    <mergeCell ref="A109:D109"/>
    <mergeCell ref="A108:D108"/>
    <mergeCell ref="A107:D107"/>
  </mergeCells>
  <dataValidations count="9">
    <dataValidation errorStyle="warning" type="whole" operator="equal" allowBlank="1" showInputMessage="1" showErrorMessage="1" errorTitle="Incorrect entry." error="Please try again." sqref="E111">
      <formula1>20000</formula1>
    </dataValidation>
    <dataValidation errorStyle="warning" type="whole" operator="equal" allowBlank="1" showInputMessage="1" showErrorMessage="1" errorTitle="Incorrect entry." error="Please try again." sqref="F81">
      <formula1>120000</formula1>
    </dataValidation>
    <dataValidation errorStyle="warning" type="whole" operator="equal" allowBlank="1" showInputMessage="1" showErrorMessage="1" errorTitle="Incorrect entry." error="Please try again." sqref="E112">
      <formula1>733</formula1>
    </dataValidation>
    <dataValidation errorStyle="warning" type="whole" operator="equal" allowBlank="1" showInputMessage="1" showErrorMessage="1" errorTitle="Incorrect entry." error="Please try again." sqref="E113">
      <formula1>1901</formula1>
    </dataValidation>
    <dataValidation errorStyle="warning" type="whole" operator="equal" allowBlank="1" showInputMessage="1" showErrorMessage="1" errorTitle="Incorrect entry." error="Please try again." sqref="F114">
      <formula1>2064</formula1>
    </dataValidation>
    <dataValidation errorStyle="warning" type="whole" operator="equal" allowBlank="1" showInputMessage="1" showErrorMessage="1" errorTitle="Incorrect entry." error="Please try again." sqref="F115">
      <formula1>19306</formula1>
    </dataValidation>
    <dataValidation errorStyle="warning" type="whole" operator="equal" allowBlank="1" showInputMessage="1" showErrorMessage="1" errorTitle="Incorrect entry." error="Please try again." sqref="F116">
      <formula1>1264</formula1>
    </dataValidation>
    <dataValidation errorStyle="warning" type="whole" operator="equal" allowBlank="1" showInputMessage="1" showErrorMessage="1" errorTitle="Incorrect entry." error="Please try again." sqref="F56">
      <formula1>2400</formula1>
    </dataValidation>
    <dataValidation type="list" allowBlank="1" showInputMessage="1" showErrorMessage="1" sqref="A54 A25 A30 A35 A42 A49 A111 A84 A79 A70 A65 A59">
      <formula1>"*G, *TL, A, B, D, E, G, I, P, S, TI"</formula1>
    </dataValidation>
  </dataValidations>
  <printOptions horizontalCentered="1"/>
  <pageMargins left="0.75" right="0.75" top="0.34" bottom="0.49" header="0.36" footer="0.5"/>
  <pageSetup horizontalDpi="300" verticalDpi="300" orientation="portrait" scale="91" r:id="rId3"/>
  <rowBreaks count="1" manualBreakCount="1">
    <brk id="63" max="255" man="1"/>
  </rowBreaks>
  <legacyDrawing r:id="rId2"/>
</worksheet>
</file>

<file path=xl/worksheets/sheet6.xml><?xml version="1.0" encoding="utf-8"?>
<worksheet xmlns="http://schemas.openxmlformats.org/spreadsheetml/2006/main" xmlns:r="http://schemas.openxmlformats.org/officeDocument/2006/relationships">
  <dimension ref="A1:G33"/>
  <sheetViews>
    <sheetView showGridLines="0" zoomScalePageLayoutView="0" workbookViewId="0" topLeftCell="A1">
      <selection activeCell="A1" sqref="A1:B1"/>
    </sheetView>
  </sheetViews>
  <sheetFormatPr defaultColWidth="9.140625" defaultRowHeight="12.75"/>
  <cols>
    <col min="1" max="6" width="12.7109375" style="0" customWidth="1"/>
    <col min="7" max="7" width="2.7109375" style="0" customWidth="1"/>
    <col min="8" max="26" width="12.7109375" style="0" customWidth="1"/>
  </cols>
  <sheetData>
    <row r="1" spans="1:5" ht="12.75">
      <c r="A1" s="193" t="s">
        <v>157</v>
      </c>
      <c r="B1" s="193"/>
      <c r="C1" s="9"/>
      <c r="D1" s="9"/>
      <c r="E1" s="9"/>
    </row>
    <row r="2" spans="1:5" ht="12.75">
      <c r="A2" s="9"/>
      <c r="B2" s="9"/>
      <c r="C2" s="9"/>
      <c r="D2" s="9"/>
      <c r="E2" s="9"/>
    </row>
    <row r="3" spans="1:7" ht="12.75">
      <c r="A3" s="187" t="s">
        <v>83</v>
      </c>
      <c r="B3" s="187"/>
      <c r="C3" s="187"/>
      <c r="D3" s="187"/>
      <c r="E3" s="187"/>
      <c r="F3" s="10">
        <v>0.6</v>
      </c>
      <c r="G3" s="2"/>
    </row>
    <row r="4" spans="1:7" ht="12.75">
      <c r="A4" s="187" t="s">
        <v>20</v>
      </c>
      <c r="B4" s="187"/>
      <c r="C4" s="187"/>
      <c r="D4" s="187"/>
      <c r="E4" s="187"/>
      <c r="F4" s="51">
        <v>312000</v>
      </c>
      <c r="G4" s="2"/>
    </row>
    <row r="5" spans="1:7" ht="12.75">
      <c r="A5" s="187" t="s">
        <v>84</v>
      </c>
      <c r="B5" s="187"/>
      <c r="C5" s="187"/>
      <c r="D5" s="187"/>
      <c r="E5" s="187"/>
      <c r="F5" s="36">
        <v>300000</v>
      </c>
      <c r="G5" s="2"/>
    </row>
    <row r="6" spans="1:7" ht="12.75">
      <c r="A6" s="187" t="s">
        <v>92</v>
      </c>
      <c r="B6" s="187"/>
      <c r="C6" s="187"/>
      <c r="D6" s="187"/>
      <c r="E6" s="187"/>
      <c r="F6" s="36">
        <v>208000</v>
      </c>
      <c r="G6" s="2"/>
    </row>
    <row r="7" spans="1:7" ht="12.75">
      <c r="A7" s="187" t="s">
        <v>85</v>
      </c>
      <c r="B7" s="187"/>
      <c r="C7" s="187"/>
      <c r="D7" s="187"/>
      <c r="E7" s="187"/>
      <c r="F7" s="37">
        <v>90000</v>
      </c>
      <c r="G7" s="2"/>
    </row>
    <row r="8" spans="1:7" ht="12.75">
      <c r="A8" s="187" t="s">
        <v>162</v>
      </c>
      <c r="B8" s="187"/>
      <c r="C8" s="187"/>
      <c r="D8" s="187"/>
      <c r="E8" s="187"/>
      <c r="F8" s="37">
        <v>130000</v>
      </c>
      <c r="G8" s="2"/>
    </row>
    <row r="9" spans="1:7" ht="12.75">
      <c r="A9" s="187" t="s">
        <v>93</v>
      </c>
      <c r="B9" s="187"/>
      <c r="C9" s="187"/>
      <c r="D9" s="187"/>
      <c r="E9" s="187"/>
      <c r="F9" s="52">
        <v>10</v>
      </c>
      <c r="G9" s="2"/>
    </row>
    <row r="10" spans="1:7" ht="12.75">
      <c r="A10" s="2"/>
      <c r="B10" s="2"/>
      <c r="C10" s="2"/>
      <c r="D10" s="2"/>
      <c r="E10" s="2"/>
      <c r="F10" s="15"/>
      <c r="G10" s="2"/>
    </row>
    <row r="11" spans="1:7" ht="12.75">
      <c r="A11" s="194" t="s">
        <v>163</v>
      </c>
      <c r="B11" s="194"/>
      <c r="C11" s="194"/>
      <c r="D11" s="2"/>
      <c r="E11" s="2"/>
      <c r="F11" s="15"/>
      <c r="G11" s="2"/>
    </row>
    <row r="12" spans="1:7" ht="12.75">
      <c r="A12" s="2"/>
      <c r="B12" s="2"/>
      <c r="C12" s="2"/>
      <c r="D12" s="2"/>
      <c r="E12" s="2"/>
      <c r="F12" s="15"/>
      <c r="G12" s="2"/>
    </row>
    <row r="13" spans="1:7" ht="12.75">
      <c r="A13" s="11"/>
      <c r="B13" s="19" t="s">
        <v>22</v>
      </c>
      <c r="C13" s="19" t="s">
        <v>23</v>
      </c>
      <c r="D13" s="19" t="s">
        <v>27</v>
      </c>
      <c r="E13" s="19"/>
      <c r="F13" s="2"/>
      <c r="G13" s="1"/>
    </row>
    <row r="14" spans="1:7" ht="12.75">
      <c r="A14" s="19"/>
      <c r="B14" s="19" t="s">
        <v>24</v>
      </c>
      <c r="C14" s="19" t="s">
        <v>25</v>
      </c>
      <c r="D14" s="19" t="s">
        <v>28</v>
      </c>
      <c r="E14" s="19"/>
      <c r="F14" s="2"/>
      <c r="G14" s="1"/>
    </row>
    <row r="15" spans="1:7" ht="12.75">
      <c r="A15" s="32" t="s">
        <v>21</v>
      </c>
      <c r="B15" s="32" t="s">
        <v>86</v>
      </c>
      <c r="C15" s="32" t="s">
        <v>26</v>
      </c>
      <c r="D15" s="32" t="s">
        <v>29</v>
      </c>
      <c r="E15" s="107"/>
      <c r="F15" s="2"/>
      <c r="G15" s="1"/>
    </row>
    <row r="16" spans="1:7" ht="12.75">
      <c r="A16" s="4">
        <v>2011</v>
      </c>
      <c r="B16" s="51">
        <v>80000</v>
      </c>
      <c r="C16" s="51">
        <v>100000</v>
      </c>
      <c r="D16" s="51">
        <v>20000</v>
      </c>
      <c r="E16" s="13"/>
      <c r="F16" s="2"/>
      <c r="G16" s="2"/>
    </row>
    <row r="17" spans="1:7" ht="12.75">
      <c r="A17" s="4">
        <v>2012</v>
      </c>
      <c r="B17" s="83">
        <v>100000</v>
      </c>
      <c r="C17" s="83">
        <v>125000</v>
      </c>
      <c r="D17" s="83">
        <v>40000</v>
      </c>
      <c r="E17" s="12"/>
      <c r="F17" s="2"/>
      <c r="G17" s="2"/>
    </row>
    <row r="18" spans="1:7" ht="12.75">
      <c r="A18" s="4">
        <v>2013</v>
      </c>
      <c r="B18" s="83">
        <v>90000</v>
      </c>
      <c r="C18" s="83">
        <v>120000</v>
      </c>
      <c r="D18" s="83">
        <v>30000</v>
      </c>
      <c r="E18" s="12"/>
      <c r="F18" s="2"/>
      <c r="G18" s="2"/>
    </row>
    <row r="19" spans="1:7" ht="12.75">
      <c r="A19" s="2"/>
      <c r="B19" s="2"/>
      <c r="C19" s="2"/>
      <c r="D19" s="2"/>
      <c r="E19" s="2"/>
      <c r="F19" s="2"/>
      <c r="G19" s="2"/>
    </row>
    <row r="20" spans="1:7" ht="12.75">
      <c r="A20" s="187" t="s">
        <v>164</v>
      </c>
      <c r="B20" s="187"/>
      <c r="C20" s="187"/>
      <c r="D20" s="187"/>
      <c r="E20" s="187"/>
      <c r="F20" s="10">
        <v>0.5</v>
      </c>
      <c r="G20" s="2"/>
    </row>
    <row r="21" spans="1:7" ht="12.75">
      <c r="A21" s="187" t="s">
        <v>87</v>
      </c>
      <c r="B21" s="187"/>
      <c r="C21" s="187"/>
      <c r="D21" s="187"/>
      <c r="E21" s="187"/>
      <c r="F21" s="51">
        <v>15000</v>
      </c>
      <c r="G21" s="2"/>
    </row>
    <row r="22" spans="1:7" ht="12.75">
      <c r="A22" s="187" t="s">
        <v>88</v>
      </c>
      <c r="B22" s="187"/>
      <c r="C22" s="187"/>
      <c r="D22" s="187"/>
      <c r="E22" s="187"/>
      <c r="F22" s="36">
        <v>22000</v>
      </c>
      <c r="G22" s="2"/>
    </row>
    <row r="23" spans="1:7" ht="12.75">
      <c r="A23" s="187" t="s">
        <v>89</v>
      </c>
      <c r="B23" s="187"/>
      <c r="C23" s="187"/>
      <c r="D23" s="187"/>
      <c r="E23" s="187"/>
      <c r="F23" s="36">
        <v>20000</v>
      </c>
      <c r="G23" s="2"/>
    </row>
    <row r="24" spans="1:7" ht="12.75">
      <c r="A24" s="187" t="s">
        <v>90</v>
      </c>
      <c r="B24" s="187"/>
      <c r="C24" s="187"/>
      <c r="D24" s="187"/>
      <c r="E24" s="187"/>
      <c r="F24" s="10">
        <v>0.08</v>
      </c>
      <c r="G24" s="2"/>
    </row>
    <row r="25" spans="1:7" ht="12.75">
      <c r="A25" s="187" t="s">
        <v>31</v>
      </c>
      <c r="B25" s="187"/>
      <c r="C25" s="187"/>
      <c r="D25" s="187"/>
      <c r="E25" s="187"/>
      <c r="F25" s="51">
        <v>21386</v>
      </c>
      <c r="G25" s="2"/>
    </row>
    <row r="26" spans="1:7" ht="12.75">
      <c r="A26" s="187" t="s">
        <v>30</v>
      </c>
      <c r="B26" s="187"/>
      <c r="C26" s="187"/>
      <c r="D26" s="187"/>
      <c r="E26" s="187"/>
      <c r="F26" s="10">
        <v>0.06</v>
      </c>
      <c r="G26" s="2"/>
    </row>
    <row r="27" spans="1:7" ht="12.75">
      <c r="A27" s="187" t="s">
        <v>91</v>
      </c>
      <c r="B27" s="187"/>
      <c r="C27" s="187"/>
      <c r="D27" s="187"/>
      <c r="E27" s="187"/>
      <c r="F27" s="51">
        <v>18732</v>
      </c>
      <c r="G27" s="2"/>
    </row>
    <row r="28" spans="1:7" ht="12.75">
      <c r="A28" s="187" t="s">
        <v>165</v>
      </c>
      <c r="B28" s="187"/>
      <c r="C28" s="187"/>
      <c r="D28" s="187"/>
      <c r="E28" s="187"/>
      <c r="F28" s="2"/>
      <c r="G28" s="2"/>
    </row>
    <row r="29" spans="1:7" ht="12.75">
      <c r="A29" s="187" t="s">
        <v>32</v>
      </c>
      <c r="B29" s="187"/>
      <c r="C29" s="187"/>
      <c r="D29" s="187"/>
      <c r="E29" s="187"/>
      <c r="F29" s="51">
        <v>25000</v>
      </c>
      <c r="G29" s="2"/>
    </row>
    <row r="30" spans="1:7" ht="12.75">
      <c r="A30" s="187" t="s">
        <v>33</v>
      </c>
      <c r="B30" s="187"/>
      <c r="C30" s="187"/>
      <c r="D30" s="187"/>
      <c r="E30" s="187"/>
      <c r="F30" s="36">
        <v>300000</v>
      </c>
      <c r="G30" s="2"/>
    </row>
    <row r="31" spans="1:7" ht="12.75">
      <c r="A31" s="187" t="s">
        <v>9</v>
      </c>
      <c r="B31" s="187"/>
      <c r="C31" s="187"/>
      <c r="D31" s="187"/>
      <c r="E31" s="187"/>
      <c r="F31" s="36">
        <v>4000</v>
      </c>
      <c r="G31" s="2"/>
    </row>
    <row r="32" spans="1:7" ht="12.75">
      <c r="A32" s="187" t="s">
        <v>34</v>
      </c>
      <c r="B32" s="187"/>
      <c r="C32" s="187"/>
      <c r="D32" s="187"/>
      <c r="E32" s="187"/>
      <c r="F32" s="36">
        <v>100000</v>
      </c>
      <c r="G32" s="2"/>
    </row>
    <row r="33" spans="1:7" ht="12.75">
      <c r="A33" s="2"/>
      <c r="B33" s="2"/>
      <c r="C33" s="2"/>
      <c r="D33" s="2"/>
      <c r="E33" s="2"/>
      <c r="F33" s="2"/>
      <c r="G33" s="2"/>
    </row>
  </sheetData>
  <sheetProtection password="C690" sheet="1" objects="1" scenarios="1" selectLockedCells="1" selectUnlockedCells="1"/>
  <mergeCells count="22">
    <mergeCell ref="A1:B1"/>
    <mergeCell ref="A32:E32"/>
    <mergeCell ref="A31:E31"/>
    <mergeCell ref="A30:E30"/>
    <mergeCell ref="A29:E29"/>
    <mergeCell ref="A28:E28"/>
    <mergeCell ref="A27:E27"/>
    <mergeCell ref="A26:E26"/>
    <mergeCell ref="A11:C11"/>
    <mergeCell ref="A3:E3"/>
    <mergeCell ref="A4:E4"/>
    <mergeCell ref="A23:E23"/>
    <mergeCell ref="A22:E22"/>
    <mergeCell ref="A21:E21"/>
    <mergeCell ref="A20:E20"/>
    <mergeCell ref="A8:E8"/>
    <mergeCell ref="A9:E9"/>
    <mergeCell ref="A25:E25"/>
    <mergeCell ref="A7:E7"/>
    <mergeCell ref="A6:E6"/>
    <mergeCell ref="A5:E5"/>
    <mergeCell ref="A24:E24"/>
  </mergeCells>
  <printOptions horizontalCentered="1"/>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I51"/>
  <sheetViews>
    <sheetView showGridLines="0" zoomScalePageLayoutView="0" workbookViewId="0" topLeftCell="A1">
      <selection activeCell="C1" sqref="C1:D1"/>
    </sheetView>
  </sheetViews>
  <sheetFormatPr defaultColWidth="9.140625" defaultRowHeight="12.75"/>
  <cols>
    <col min="1" max="20" width="12.7109375" style="0" customWidth="1"/>
  </cols>
  <sheetData>
    <row r="1" spans="2:9" ht="12.75">
      <c r="B1" s="5" t="s">
        <v>3</v>
      </c>
      <c r="C1" s="176"/>
      <c r="D1" s="176"/>
      <c r="E1" s="5"/>
      <c r="H1" s="76"/>
      <c r="I1" s="76"/>
    </row>
    <row r="2" spans="2:9" ht="12.75">
      <c r="B2" s="5" t="s">
        <v>4</v>
      </c>
      <c r="C2" s="176"/>
      <c r="D2" s="176"/>
      <c r="E2" s="5"/>
      <c r="H2" s="76"/>
      <c r="I2" s="76"/>
    </row>
    <row r="3" spans="1:9" ht="12.75">
      <c r="A3" s="6"/>
      <c r="B3" s="6"/>
      <c r="C3" s="177" t="s">
        <v>156</v>
      </c>
      <c r="D3" s="177"/>
      <c r="E3" s="6"/>
      <c r="H3" s="75"/>
      <c r="I3" s="75"/>
    </row>
    <row r="5" spans="1:8" ht="12.75">
      <c r="A5" s="7" t="s">
        <v>139</v>
      </c>
      <c r="B5" s="7"/>
      <c r="C5" s="7"/>
      <c r="D5" s="7"/>
      <c r="E5" s="7"/>
      <c r="F5" s="7"/>
      <c r="G5" s="14"/>
      <c r="H5" s="1"/>
    </row>
    <row r="6" spans="1:8" ht="12.75">
      <c r="A6" s="2"/>
      <c r="B6" s="2"/>
      <c r="C6" s="2"/>
      <c r="D6" s="2"/>
      <c r="E6" s="2"/>
      <c r="F6" s="2"/>
      <c r="G6" s="2"/>
      <c r="H6" s="1"/>
    </row>
    <row r="7" spans="1:9" ht="12.75">
      <c r="A7" s="195" t="s">
        <v>183</v>
      </c>
      <c r="B7" s="195"/>
      <c r="C7" s="195"/>
      <c r="D7" s="195"/>
      <c r="E7" s="195"/>
      <c r="F7" s="195"/>
      <c r="G7" s="18"/>
      <c r="H7" s="92"/>
      <c r="I7" s="8"/>
    </row>
    <row r="8" spans="1:9" ht="12.75">
      <c r="A8" s="187" t="s">
        <v>141</v>
      </c>
      <c r="B8" s="185"/>
      <c r="C8" s="185"/>
      <c r="D8" s="185"/>
      <c r="E8" s="185"/>
      <c r="F8" s="185"/>
      <c r="G8" s="57"/>
      <c r="H8" s="109"/>
      <c r="I8" s="8"/>
    </row>
    <row r="9" spans="1:9" ht="12.75">
      <c r="A9" s="185" t="s">
        <v>142</v>
      </c>
      <c r="B9" s="185"/>
      <c r="C9" s="185"/>
      <c r="D9" s="185"/>
      <c r="E9" s="185"/>
      <c r="F9" s="185"/>
      <c r="G9" s="61"/>
      <c r="H9" s="92"/>
      <c r="I9" s="8"/>
    </row>
    <row r="10" spans="1:9" ht="13.5" thickBot="1">
      <c r="A10" s="185" t="s">
        <v>143</v>
      </c>
      <c r="B10" s="185"/>
      <c r="C10" s="185"/>
      <c r="D10" s="185"/>
      <c r="E10" s="185"/>
      <c r="F10" s="185"/>
      <c r="G10" s="89"/>
      <c r="H10" s="109">
        <f>IF(G10="","",IF(G10=244000,"Correct!","Try again!"))</f>
      </c>
      <c r="I10" s="8"/>
    </row>
    <row r="11" spans="1:9" ht="13.5" thickTop="1">
      <c r="A11" s="185"/>
      <c r="B11" s="185"/>
      <c r="C11" s="185"/>
      <c r="D11" s="185"/>
      <c r="E11" s="185"/>
      <c r="F11" s="185"/>
      <c r="G11" s="64"/>
      <c r="H11" s="92"/>
      <c r="I11" s="8"/>
    </row>
    <row r="12" spans="1:9" ht="13.5" thickBot="1">
      <c r="A12" s="185" t="s">
        <v>138</v>
      </c>
      <c r="B12" s="185"/>
      <c r="C12" s="185"/>
      <c r="D12" s="185"/>
      <c r="E12" s="185"/>
      <c r="F12" s="185"/>
      <c r="G12" s="74"/>
      <c r="H12" s="92"/>
      <c r="I12" s="8"/>
    </row>
    <row r="13" spans="1:9" ht="13.5" thickTop="1">
      <c r="A13" s="185"/>
      <c r="B13" s="185"/>
      <c r="C13" s="185"/>
      <c r="D13" s="185"/>
      <c r="E13" s="185"/>
      <c r="F13" s="185"/>
      <c r="G13" s="27"/>
      <c r="H13" s="92"/>
      <c r="I13" s="8"/>
    </row>
    <row r="14" spans="1:9" ht="13.5" thickBot="1">
      <c r="A14" s="185" t="s">
        <v>71</v>
      </c>
      <c r="B14" s="185"/>
      <c r="C14" s="185"/>
      <c r="D14" s="185"/>
      <c r="E14" s="185"/>
      <c r="F14" s="185"/>
      <c r="G14" s="43"/>
      <c r="H14" s="109">
        <f>IF(G14="","",IF(G14=4.88,"Correct!","Try again!"))</f>
      </c>
      <c r="I14" s="8"/>
    </row>
    <row r="15" spans="1:9" ht="13.5" thickTop="1">
      <c r="A15" s="171"/>
      <c r="B15" s="171"/>
      <c r="C15" s="171"/>
      <c r="D15" s="171"/>
      <c r="E15" s="171"/>
      <c r="F15" s="171"/>
      <c r="G15" s="3"/>
      <c r="H15" s="92"/>
      <c r="I15" s="8"/>
    </row>
    <row r="16" spans="1:9" ht="12.75">
      <c r="A16" s="195" t="s">
        <v>184</v>
      </c>
      <c r="B16" s="195"/>
      <c r="C16" s="195"/>
      <c r="D16" s="195"/>
      <c r="E16" s="195"/>
      <c r="F16" s="195"/>
      <c r="G16" s="33"/>
      <c r="H16" s="92"/>
      <c r="I16" s="8"/>
    </row>
    <row r="17" spans="1:9" ht="12.75">
      <c r="A17" s="169" t="s">
        <v>185</v>
      </c>
      <c r="B17" s="170"/>
      <c r="C17" s="170"/>
      <c r="D17" s="170"/>
      <c r="E17" s="170"/>
      <c r="F17" s="170"/>
      <c r="G17" s="56"/>
      <c r="H17" s="92"/>
      <c r="I17" s="8"/>
    </row>
    <row r="18" spans="1:9" ht="12.75">
      <c r="A18" s="185" t="s">
        <v>144</v>
      </c>
      <c r="B18" s="185"/>
      <c r="C18" s="185"/>
      <c r="D18" s="185"/>
      <c r="E18" s="185"/>
      <c r="F18" s="185"/>
      <c r="G18" s="61"/>
      <c r="H18" s="92"/>
      <c r="I18" s="8"/>
    </row>
    <row r="19" spans="1:9" ht="13.5" thickBot="1">
      <c r="A19" s="185" t="s">
        <v>145</v>
      </c>
      <c r="B19" s="185"/>
      <c r="C19" s="185"/>
      <c r="D19" s="185"/>
      <c r="E19" s="185"/>
      <c r="F19" s="185"/>
      <c r="G19" s="62"/>
      <c r="H19" s="109">
        <f>IF(G19="","",IF(G19=127000,"Correct!","Try again!"))</f>
      </c>
      <c r="I19" s="8"/>
    </row>
    <row r="20" spans="1:9" ht="13.5" thickTop="1">
      <c r="A20" s="185"/>
      <c r="B20" s="185"/>
      <c r="C20" s="185"/>
      <c r="D20" s="185"/>
      <c r="E20" s="185"/>
      <c r="F20" s="185"/>
      <c r="G20" s="45"/>
      <c r="H20" s="92"/>
      <c r="I20" s="8"/>
    </row>
    <row r="21" spans="1:9" ht="12.75">
      <c r="A21" s="185" t="s">
        <v>72</v>
      </c>
      <c r="B21" s="185"/>
      <c r="C21" s="185"/>
      <c r="D21" s="185"/>
      <c r="E21" s="185"/>
      <c r="F21" s="185"/>
      <c r="G21" s="63"/>
      <c r="H21" s="92"/>
      <c r="I21" s="8"/>
    </row>
    <row r="22" spans="1:9" ht="12.75">
      <c r="A22" s="185" t="s">
        <v>73</v>
      </c>
      <c r="B22" s="185"/>
      <c r="C22" s="185"/>
      <c r="D22" s="185"/>
      <c r="E22" s="185"/>
      <c r="F22" s="185"/>
      <c r="G22" s="60"/>
      <c r="H22" s="92"/>
      <c r="I22" s="8"/>
    </row>
    <row r="23" spans="1:8" ht="12.75">
      <c r="A23" s="187" t="s">
        <v>186</v>
      </c>
      <c r="B23" s="185"/>
      <c r="C23" s="185"/>
      <c r="D23" s="185"/>
      <c r="E23" s="185"/>
      <c r="F23" s="185"/>
      <c r="G23" s="82"/>
      <c r="H23" s="108"/>
    </row>
    <row r="24" spans="1:8" ht="12.75">
      <c r="A24" s="185" t="s">
        <v>74</v>
      </c>
      <c r="B24" s="185"/>
      <c r="C24" s="185"/>
      <c r="D24" s="185"/>
      <c r="E24" s="185"/>
      <c r="F24" s="185"/>
      <c r="G24" s="77"/>
      <c r="H24" s="108"/>
    </row>
    <row r="25" spans="1:8" ht="13.5" thickBot="1">
      <c r="A25" s="187" t="s">
        <v>187</v>
      </c>
      <c r="B25" s="185"/>
      <c r="C25" s="185"/>
      <c r="D25" s="185"/>
      <c r="E25" s="185"/>
      <c r="F25" s="185"/>
      <c r="G25" s="78"/>
      <c r="H25" s="109">
        <f>IF(G25="","",IF(G25=42500,"Correct!","Try again!"))</f>
      </c>
    </row>
    <row r="26" spans="1:8" ht="13.5" thickTop="1">
      <c r="A26" s="185"/>
      <c r="B26" s="185"/>
      <c r="C26" s="185"/>
      <c r="D26" s="185"/>
      <c r="E26" s="185"/>
      <c r="F26" s="185"/>
      <c r="G26" s="79"/>
      <c r="H26" s="108"/>
    </row>
    <row r="27" spans="1:8" ht="13.5" thickBot="1">
      <c r="A27" s="108" t="s">
        <v>75</v>
      </c>
      <c r="B27" s="92"/>
      <c r="C27" s="92"/>
      <c r="D27" s="92"/>
      <c r="E27" s="92"/>
      <c r="F27" s="92"/>
      <c r="G27" s="116"/>
      <c r="H27" s="109">
        <f>IF(G27="","",IF(G27=25250,"Correct!","Try again!"))</f>
      </c>
    </row>
    <row r="28" spans="1:8" ht="13.5" thickTop="1">
      <c r="A28" s="92"/>
      <c r="B28" s="92"/>
      <c r="C28" s="92"/>
      <c r="D28" s="92"/>
      <c r="E28" s="92"/>
      <c r="F28" s="92"/>
      <c r="G28" s="79"/>
      <c r="H28" s="108"/>
    </row>
    <row r="29" spans="1:8" ht="13.5" thickBot="1">
      <c r="A29" s="108" t="s">
        <v>76</v>
      </c>
      <c r="B29" s="92"/>
      <c r="C29" s="92"/>
      <c r="D29" s="92"/>
      <c r="E29" s="92"/>
      <c r="F29" s="92"/>
      <c r="G29" s="118"/>
      <c r="H29" s="119">
        <f>IF(G29="","",IF(AND(G29&gt;=0.594,G29&lt;=0.5945),"Correct!","Try again!"))</f>
      </c>
    </row>
    <row r="30" spans="1:8" ht="13.5" thickTop="1">
      <c r="A30" s="171"/>
      <c r="B30" s="171"/>
      <c r="C30" s="171"/>
      <c r="D30" s="171"/>
      <c r="E30" s="171"/>
      <c r="F30" s="171"/>
      <c r="G30" s="12"/>
      <c r="H30" s="108"/>
    </row>
    <row r="31" spans="1:8" ht="12.75">
      <c r="A31" s="195" t="s">
        <v>188</v>
      </c>
      <c r="B31" s="195"/>
      <c r="C31" s="195"/>
      <c r="D31" s="195"/>
      <c r="E31" s="195"/>
      <c r="F31" s="195"/>
      <c r="G31" s="34"/>
      <c r="H31" s="108"/>
    </row>
    <row r="32" spans="1:8" ht="12.75">
      <c r="A32" s="169" t="s">
        <v>146</v>
      </c>
      <c r="B32" s="169"/>
      <c r="C32" s="169"/>
      <c r="D32" s="169"/>
      <c r="E32" s="169"/>
      <c r="F32" s="169"/>
      <c r="G32" s="121"/>
      <c r="H32" s="108"/>
    </row>
    <row r="33" spans="1:8" ht="12.75">
      <c r="A33" s="187" t="s">
        <v>75</v>
      </c>
      <c r="B33" s="187"/>
      <c r="C33" s="187"/>
      <c r="D33" s="187"/>
      <c r="E33" s="187"/>
      <c r="F33" s="187"/>
      <c r="G33" s="120"/>
      <c r="H33" s="108"/>
    </row>
    <row r="34" spans="1:8" ht="12.75">
      <c r="A34" s="187"/>
      <c r="B34" s="187"/>
      <c r="C34" s="187"/>
      <c r="D34" s="187"/>
      <c r="E34" s="187"/>
      <c r="F34" s="187"/>
      <c r="G34" s="12"/>
      <c r="H34" s="108"/>
    </row>
    <row r="35" spans="1:8" ht="13.5" thickBot="1">
      <c r="A35" s="187" t="s">
        <v>76</v>
      </c>
      <c r="B35" s="187"/>
      <c r="C35" s="187"/>
      <c r="D35" s="187"/>
      <c r="E35" s="187"/>
      <c r="F35" s="187"/>
      <c r="G35" s="42"/>
      <c r="H35" s="109">
        <f>IF(G35="","",IF(G35=0.594,"Correct!","Try again!"))</f>
      </c>
    </row>
    <row r="36" spans="1:8" ht="13.5" thickTop="1">
      <c r="A36" s="187"/>
      <c r="B36" s="187"/>
      <c r="C36" s="187"/>
      <c r="D36" s="187"/>
      <c r="E36" s="187"/>
      <c r="F36" s="187"/>
      <c r="G36" s="35"/>
      <c r="H36" s="108"/>
    </row>
    <row r="37" spans="1:8" ht="13.5" thickBot="1">
      <c r="A37" s="187" t="s">
        <v>147</v>
      </c>
      <c r="B37" s="187"/>
      <c r="C37" s="187"/>
      <c r="D37" s="187"/>
      <c r="E37" s="187"/>
      <c r="F37" s="187"/>
      <c r="G37" s="80"/>
      <c r="H37" s="109">
        <f>IF(G37="","",IF(G37=75438,"Correct!","Try again!"))</f>
      </c>
    </row>
    <row r="38" spans="1:8" ht="13.5" thickTop="1">
      <c r="A38" s="172"/>
      <c r="B38" s="172"/>
      <c r="C38" s="172"/>
      <c r="D38" s="172"/>
      <c r="E38" s="172"/>
      <c r="F38" s="172"/>
      <c r="G38" s="12"/>
      <c r="H38" s="108"/>
    </row>
    <row r="39" spans="1:8" ht="12.75">
      <c r="A39" s="195" t="s">
        <v>188</v>
      </c>
      <c r="B39" s="195"/>
      <c r="C39" s="195"/>
      <c r="D39" s="195"/>
      <c r="E39" s="195"/>
      <c r="F39" s="195"/>
      <c r="G39" s="34"/>
      <c r="H39" s="108"/>
    </row>
    <row r="40" spans="1:8" ht="12.75">
      <c r="A40" s="169"/>
      <c r="B40" s="169"/>
      <c r="C40" s="169"/>
      <c r="D40" s="169"/>
      <c r="E40" s="169"/>
      <c r="F40" s="169"/>
      <c r="G40" s="12"/>
      <c r="H40" s="108"/>
    </row>
    <row r="41" spans="1:8" ht="12.75">
      <c r="A41" s="187" t="s">
        <v>140</v>
      </c>
      <c r="B41" s="187"/>
      <c r="C41" s="187"/>
      <c r="D41" s="187"/>
      <c r="E41" s="187"/>
      <c r="F41" s="187"/>
      <c r="G41" s="87"/>
      <c r="H41" s="108"/>
    </row>
    <row r="42" spans="1:8" ht="12.75">
      <c r="A42" s="187" t="s">
        <v>148</v>
      </c>
      <c r="B42" s="187"/>
      <c r="C42" s="187"/>
      <c r="D42" s="187"/>
      <c r="E42" s="187"/>
      <c r="F42" s="187"/>
      <c r="G42" s="84"/>
      <c r="H42" s="108"/>
    </row>
    <row r="43" spans="1:8" ht="12.75">
      <c r="A43" s="187" t="s">
        <v>70</v>
      </c>
      <c r="B43" s="187"/>
      <c r="C43" s="187"/>
      <c r="D43" s="187"/>
      <c r="E43" s="187"/>
      <c r="F43" s="187"/>
      <c r="G43" s="84"/>
      <c r="H43" s="108"/>
    </row>
    <row r="44" spans="1:8" ht="13.5" thickBot="1">
      <c r="A44" s="187" t="s">
        <v>149</v>
      </c>
      <c r="B44" s="187"/>
      <c r="C44" s="187"/>
      <c r="D44" s="187"/>
      <c r="E44" s="187"/>
      <c r="F44" s="187"/>
      <c r="G44" s="88"/>
      <c r="H44" s="109">
        <f>IF(G44="","",IF(G44=275438,"Correct!","Try again!"))</f>
      </c>
    </row>
    <row r="45" spans="1:8" ht="13.5" thickTop="1">
      <c r="A45" s="187"/>
      <c r="B45" s="187"/>
      <c r="C45" s="187"/>
      <c r="D45" s="187"/>
      <c r="E45" s="187"/>
      <c r="F45" s="187"/>
      <c r="G45" s="83"/>
      <c r="H45" s="108"/>
    </row>
    <row r="46" spans="1:8" ht="12.75">
      <c r="A46" s="187" t="s">
        <v>138</v>
      </c>
      <c r="B46" s="187"/>
      <c r="C46" s="187"/>
      <c r="D46" s="187"/>
      <c r="E46" s="187"/>
      <c r="F46" s="187"/>
      <c r="G46" s="86"/>
      <c r="H46" s="108"/>
    </row>
    <row r="47" spans="1:8" ht="12.75">
      <c r="A47" s="187" t="s">
        <v>77</v>
      </c>
      <c r="B47" s="187"/>
      <c r="C47" s="187"/>
      <c r="D47" s="187"/>
      <c r="E47" s="187"/>
      <c r="F47" s="187"/>
      <c r="G47" s="77"/>
      <c r="H47" s="108"/>
    </row>
    <row r="48" spans="1:8" ht="13.5" thickBot="1">
      <c r="A48" s="187" t="s">
        <v>78</v>
      </c>
      <c r="B48" s="187"/>
      <c r="C48" s="187"/>
      <c r="D48" s="187"/>
      <c r="E48" s="187"/>
      <c r="F48" s="187"/>
      <c r="G48" s="85"/>
      <c r="H48" s="109">
        <f>IF(G48="","",IF(G48=70000,"Correct!","Try again!"))</f>
      </c>
    </row>
    <row r="49" spans="1:8" ht="13.5" thickTop="1">
      <c r="A49" s="187"/>
      <c r="B49" s="187"/>
      <c r="C49" s="187"/>
      <c r="D49" s="187"/>
      <c r="E49" s="187"/>
      <c r="F49" s="187"/>
      <c r="G49" s="83"/>
      <c r="H49" s="108"/>
    </row>
    <row r="50" spans="1:9" ht="13.5" thickBot="1">
      <c r="A50" s="187" t="s">
        <v>79</v>
      </c>
      <c r="B50" s="187"/>
      <c r="C50" s="187"/>
      <c r="D50" s="187"/>
      <c r="E50" s="187"/>
      <c r="F50" s="187"/>
      <c r="G50" s="81"/>
      <c r="H50" s="119">
        <f>IF(G50="","",IF(AND(G50&gt;=3.93,G50&lt;=3.93),"Correct!","Try again!"))</f>
      </c>
      <c r="I50" s="8"/>
    </row>
    <row r="51" spans="1:8" ht="13.5" thickTop="1">
      <c r="A51" s="2"/>
      <c r="B51" s="2"/>
      <c r="C51" s="2"/>
      <c r="D51" s="2"/>
      <c r="E51" s="2"/>
      <c r="F51" s="2"/>
      <c r="G51" s="2"/>
      <c r="H51" s="2"/>
    </row>
  </sheetData>
  <sheetProtection password="C690" sheet="1" objects="1" scenarios="1" selectLockedCells="1"/>
  <mergeCells count="44">
    <mergeCell ref="A38:F38"/>
    <mergeCell ref="A37:F37"/>
    <mergeCell ref="A39:F39"/>
    <mergeCell ref="A50:F50"/>
    <mergeCell ref="A49:F49"/>
    <mergeCell ref="A48:F48"/>
    <mergeCell ref="A47:F47"/>
    <mergeCell ref="A46:F46"/>
    <mergeCell ref="A45:F45"/>
    <mergeCell ref="A44:F44"/>
    <mergeCell ref="A43:F43"/>
    <mergeCell ref="A42:F42"/>
    <mergeCell ref="A41:F41"/>
    <mergeCell ref="A40:F40"/>
    <mergeCell ref="A36:F36"/>
    <mergeCell ref="A35:F35"/>
    <mergeCell ref="A34:F34"/>
    <mergeCell ref="A33:F33"/>
    <mergeCell ref="A10:F10"/>
    <mergeCell ref="A20:F20"/>
    <mergeCell ref="A19:F19"/>
    <mergeCell ref="A32:F32"/>
    <mergeCell ref="A31:F31"/>
    <mergeCell ref="A30:F30"/>
    <mergeCell ref="A26:F26"/>
    <mergeCell ref="A25:F25"/>
    <mergeCell ref="A14:F14"/>
    <mergeCell ref="A13:F13"/>
    <mergeCell ref="A12:F12"/>
    <mergeCell ref="A11:F11"/>
    <mergeCell ref="A18:F18"/>
    <mergeCell ref="A17:F17"/>
    <mergeCell ref="A16:F16"/>
    <mergeCell ref="A15:F15"/>
    <mergeCell ref="A24:F24"/>
    <mergeCell ref="A23:F23"/>
    <mergeCell ref="A22:F22"/>
    <mergeCell ref="A21:F21"/>
    <mergeCell ref="C2:D2"/>
    <mergeCell ref="C1:D1"/>
    <mergeCell ref="A7:F7"/>
    <mergeCell ref="A9:F9"/>
    <mergeCell ref="C3:D3"/>
    <mergeCell ref="A8:F8"/>
  </mergeCells>
  <printOptions horizontalCentered="1"/>
  <pageMargins left="0.75" right="0.75" top="1" bottom="1" header="0.5" footer="0.5"/>
  <pageSetup horizontalDpi="300" verticalDpi="300" orientation="portrait" scale="87" r:id="rId3"/>
  <legacyDrawing r:id="rId2"/>
</worksheet>
</file>

<file path=xl/worksheets/sheet8.xml><?xml version="1.0" encoding="utf-8"?>
<worksheet xmlns="http://schemas.openxmlformats.org/spreadsheetml/2006/main" xmlns:r="http://schemas.openxmlformats.org/officeDocument/2006/relationships">
  <dimension ref="A1:H67"/>
  <sheetViews>
    <sheetView showGridLines="0" zoomScalePageLayoutView="0" workbookViewId="0" topLeftCell="A1">
      <selection activeCell="A1" sqref="A1:B1"/>
    </sheetView>
  </sheetViews>
  <sheetFormatPr defaultColWidth="9.140625" defaultRowHeight="12.75"/>
  <cols>
    <col min="1" max="7" width="12.7109375" style="0" customWidth="1"/>
    <col min="8" max="8" width="2.7109375" style="0" customWidth="1"/>
    <col min="9" max="24" width="12.7109375" style="0" customWidth="1"/>
  </cols>
  <sheetData>
    <row r="1" spans="1:6" ht="12.75">
      <c r="A1" s="193" t="s">
        <v>155</v>
      </c>
      <c r="B1" s="193"/>
      <c r="C1" s="9"/>
      <c r="D1" s="9"/>
      <c r="E1" s="9"/>
      <c r="F1" s="9"/>
    </row>
    <row r="2" spans="1:6" ht="12.75">
      <c r="A2" s="9"/>
      <c r="B2" s="9"/>
      <c r="C2" s="9"/>
      <c r="D2" s="9"/>
      <c r="E2" s="9"/>
      <c r="F2" s="9"/>
    </row>
    <row r="3" spans="1:8" ht="12.75">
      <c r="A3" s="7" t="s">
        <v>64</v>
      </c>
      <c r="B3" s="7"/>
      <c r="C3" s="7"/>
      <c r="D3" s="7"/>
      <c r="E3" s="14"/>
      <c r="F3" s="16"/>
      <c r="G3" s="14"/>
      <c r="H3" s="2"/>
    </row>
    <row r="4" spans="1:8" ht="12.75">
      <c r="A4" s="7"/>
      <c r="B4" s="7"/>
      <c r="C4" s="7"/>
      <c r="D4" s="7"/>
      <c r="E4" s="14"/>
      <c r="F4" s="16"/>
      <c r="G4" s="14"/>
      <c r="H4" s="2"/>
    </row>
    <row r="5" spans="1:8" ht="12.75">
      <c r="A5" s="2"/>
      <c r="B5" s="2"/>
      <c r="C5" s="2"/>
      <c r="D5" s="2"/>
      <c r="E5" s="2"/>
      <c r="F5" s="1"/>
      <c r="G5" s="2"/>
      <c r="H5" s="2"/>
    </row>
    <row r="6" spans="1:8" ht="12.75">
      <c r="A6" s="185"/>
      <c r="B6" s="185"/>
      <c r="C6" s="185"/>
      <c r="D6" s="185"/>
      <c r="E6" s="32" t="s">
        <v>122</v>
      </c>
      <c r="F6" s="32" t="s">
        <v>123</v>
      </c>
      <c r="G6" s="32" t="s">
        <v>5</v>
      </c>
      <c r="H6" s="2"/>
    </row>
    <row r="7" spans="1:8" ht="12.75">
      <c r="A7" s="185" t="s">
        <v>0</v>
      </c>
      <c r="B7" s="185"/>
      <c r="C7" s="185"/>
      <c r="D7" s="185"/>
      <c r="E7" s="47">
        <v>-700000</v>
      </c>
      <c r="F7" s="47">
        <v>-500000</v>
      </c>
      <c r="G7" s="47">
        <f>SUM(E7:F7)</f>
        <v>-1200000</v>
      </c>
      <c r="H7" s="2"/>
    </row>
    <row r="8" spans="1:8" ht="12.75">
      <c r="A8" s="185" t="s">
        <v>1</v>
      </c>
      <c r="B8" s="185"/>
      <c r="C8" s="185"/>
      <c r="D8" s="185"/>
      <c r="E8" s="45">
        <v>400000</v>
      </c>
      <c r="F8" s="45">
        <v>300000</v>
      </c>
      <c r="G8" s="45">
        <f>SUM(E8:F8)</f>
        <v>700000</v>
      </c>
      <c r="H8" s="2"/>
    </row>
    <row r="9" spans="1:8" ht="12.75">
      <c r="A9" s="185" t="s">
        <v>65</v>
      </c>
      <c r="B9" s="185"/>
      <c r="C9" s="185"/>
      <c r="D9" s="185"/>
      <c r="E9" s="45">
        <v>100000</v>
      </c>
      <c r="F9" s="45">
        <v>70000</v>
      </c>
      <c r="G9" s="45">
        <f>SUM(E9:F9)+25000</f>
        <v>195000</v>
      </c>
      <c r="H9" s="2"/>
    </row>
    <row r="10" spans="1:8" ht="12.75">
      <c r="A10" s="185" t="s">
        <v>124</v>
      </c>
      <c r="B10" s="185"/>
      <c r="C10" s="185"/>
      <c r="D10" s="185"/>
      <c r="E10" s="45">
        <v>-84000</v>
      </c>
      <c r="F10" s="45"/>
      <c r="G10" s="64"/>
      <c r="H10" s="2"/>
    </row>
    <row r="11" spans="1:8" ht="13.5" thickBot="1">
      <c r="A11" s="187" t="s">
        <v>134</v>
      </c>
      <c r="B11" s="187"/>
      <c r="C11" s="187"/>
      <c r="D11" s="187"/>
      <c r="E11" s="69">
        <f>SUM(E7:E10)</f>
        <v>-284000</v>
      </c>
      <c r="F11" s="69">
        <f>SUM(F7:F10)</f>
        <v>-130000</v>
      </c>
      <c r="G11" s="65"/>
      <c r="H11" s="2"/>
    </row>
    <row r="12" spans="1:8" ht="14.25" thickBot="1" thickTop="1">
      <c r="A12" s="187" t="s">
        <v>135</v>
      </c>
      <c r="B12" s="187"/>
      <c r="C12" s="187"/>
      <c r="D12" s="187"/>
      <c r="E12" s="66"/>
      <c r="F12" s="66"/>
      <c r="G12" s="70">
        <f>SUM(G7:G11)</f>
        <v>-305000</v>
      </c>
      <c r="H12" s="2"/>
    </row>
    <row r="13" spans="1:8" ht="13.5" thickTop="1">
      <c r="A13" s="187"/>
      <c r="B13" s="187"/>
      <c r="C13" s="187"/>
      <c r="D13" s="187"/>
      <c r="E13" s="66"/>
      <c r="F13" s="66"/>
      <c r="G13" s="67"/>
      <c r="H13" s="2"/>
    </row>
    <row r="14" spans="1:8" ht="12.75">
      <c r="A14" s="187" t="s">
        <v>125</v>
      </c>
      <c r="B14" s="187"/>
      <c r="C14" s="187"/>
      <c r="D14" s="187"/>
      <c r="E14" s="66"/>
      <c r="F14" s="66"/>
      <c r="G14" s="68">
        <v>-21000</v>
      </c>
      <c r="H14" s="2"/>
    </row>
    <row r="15" spans="1:8" ht="13.5" thickBot="1">
      <c r="A15" s="187" t="s">
        <v>126</v>
      </c>
      <c r="B15" s="187"/>
      <c r="C15" s="187"/>
      <c r="D15" s="187"/>
      <c r="E15" s="66"/>
      <c r="F15" s="66"/>
      <c r="G15" s="72">
        <f>G12-G14</f>
        <v>-284000</v>
      </c>
      <c r="H15" s="2"/>
    </row>
    <row r="16" spans="1:8" ht="13.5" thickTop="1">
      <c r="A16" s="187"/>
      <c r="B16" s="187"/>
      <c r="C16" s="187"/>
      <c r="D16" s="187"/>
      <c r="E16" s="2"/>
      <c r="F16" s="2"/>
      <c r="G16" s="2"/>
      <c r="H16" s="2"/>
    </row>
    <row r="17" spans="1:8" ht="12.75">
      <c r="A17" s="187" t="s">
        <v>136</v>
      </c>
      <c r="B17" s="187"/>
      <c r="C17" s="187"/>
      <c r="D17" s="187"/>
      <c r="E17" s="187"/>
      <c r="F17" s="2"/>
      <c r="G17" s="2"/>
      <c r="H17" s="2"/>
    </row>
    <row r="18" spans="1:8" ht="12.75">
      <c r="A18" s="187" t="s">
        <v>137</v>
      </c>
      <c r="B18" s="187"/>
      <c r="C18" s="187"/>
      <c r="D18" s="187"/>
      <c r="E18" s="187"/>
      <c r="F18" s="71">
        <v>25000</v>
      </c>
      <c r="G18" s="2"/>
      <c r="H18" s="2"/>
    </row>
    <row r="19" spans="1:8" ht="12.75">
      <c r="A19" s="173" t="s">
        <v>127</v>
      </c>
      <c r="B19" s="173"/>
      <c r="C19" s="173"/>
      <c r="D19" s="173"/>
      <c r="E19" s="173"/>
      <c r="F19" s="45">
        <v>50000</v>
      </c>
      <c r="G19" s="1"/>
      <c r="H19" s="2"/>
    </row>
    <row r="20" spans="1:8" ht="12.75">
      <c r="A20" s="187" t="s">
        <v>128</v>
      </c>
      <c r="B20" s="187"/>
      <c r="C20" s="187"/>
      <c r="D20" s="187"/>
      <c r="E20" s="187"/>
      <c r="F20" s="45">
        <v>10000</v>
      </c>
      <c r="G20" s="1"/>
      <c r="H20" s="2"/>
    </row>
    <row r="21" spans="1:8" ht="12.75">
      <c r="A21" s="173" t="s">
        <v>66</v>
      </c>
      <c r="B21" s="173"/>
      <c r="C21" s="173"/>
      <c r="D21" s="173"/>
      <c r="E21" s="173"/>
      <c r="F21" s="47">
        <v>40000</v>
      </c>
      <c r="G21" s="1"/>
      <c r="H21" s="2"/>
    </row>
    <row r="22" spans="1:8" ht="12.75">
      <c r="A22" s="173" t="s">
        <v>130</v>
      </c>
      <c r="B22" s="173"/>
      <c r="C22" s="173"/>
      <c r="D22" s="173"/>
      <c r="E22" s="173"/>
      <c r="F22" s="45">
        <v>30000</v>
      </c>
      <c r="G22" s="1"/>
      <c r="H22" s="2"/>
    </row>
    <row r="23" spans="1:8" ht="12.75">
      <c r="A23" s="187" t="s">
        <v>131</v>
      </c>
      <c r="B23" s="187"/>
      <c r="C23" s="187"/>
      <c r="D23" s="187"/>
      <c r="E23" s="187"/>
      <c r="F23" s="45">
        <v>5000</v>
      </c>
      <c r="G23" s="1"/>
      <c r="H23" s="2"/>
    </row>
    <row r="24" spans="1:8" ht="12.75">
      <c r="A24" s="187" t="s">
        <v>69</v>
      </c>
      <c r="B24" s="187"/>
      <c r="C24" s="187"/>
      <c r="D24" s="187"/>
      <c r="E24" s="187"/>
      <c r="F24" s="47">
        <v>10</v>
      </c>
      <c r="G24" s="1"/>
      <c r="H24" s="2"/>
    </row>
    <row r="25" spans="1:8" ht="12.75">
      <c r="A25" s="187" t="s">
        <v>129</v>
      </c>
      <c r="B25" s="187"/>
      <c r="C25" s="187"/>
      <c r="D25" s="187"/>
      <c r="E25" s="187"/>
      <c r="F25" s="73">
        <v>0.5</v>
      </c>
      <c r="G25" s="1"/>
      <c r="H25" s="2"/>
    </row>
    <row r="26" spans="1:8" ht="12.75">
      <c r="A26" s="173" t="s">
        <v>132</v>
      </c>
      <c r="B26" s="173"/>
      <c r="C26" s="173"/>
      <c r="D26" s="173"/>
      <c r="E26" s="173"/>
      <c r="F26" s="47">
        <v>20</v>
      </c>
      <c r="G26" s="1"/>
      <c r="H26" s="2"/>
    </row>
    <row r="27" spans="1:8" ht="12.75">
      <c r="A27" s="187" t="s">
        <v>133</v>
      </c>
      <c r="B27" s="187"/>
      <c r="C27" s="187"/>
      <c r="D27" s="187"/>
      <c r="E27" s="187"/>
      <c r="F27" s="44">
        <v>22000</v>
      </c>
      <c r="G27" s="1"/>
      <c r="H27" s="2"/>
    </row>
    <row r="28" spans="1:8" ht="12.75">
      <c r="A28" s="173" t="s">
        <v>67</v>
      </c>
      <c r="B28" s="173"/>
      <c r="C28" s="173"/>
      <c r="D28" s="173"/>
      <c r="E28" s="173"/>
      <c r="F28" s="45"/>
      <c r="G28" s="1"/>
      <c r="H28" s="2"/>
    </row>
    <row r="29" spans="1:8" ht="12.75">
      <c r="A29" s="173" t="s">
        <v>68</v>
      </c>
      <c r="B29" s="173"/>
      <c r="C29" s="173"/>
      <c r="D29" s="173"/>
      <c r="E29" s="173"/>
      <c r="F29" s="45">
        <v>10000</v>
      </c>
      <c r="G29" s="1"/>
      <c r="H29" s="2"/>
    </row>
    <row r="30" spans="1:8" ht="12.75">
      <c r="A30" s="1"/>
      <c r="B30" s="1"/>
      <c r="C30" s="1"/>
      <c r="D30" s="1"/>
      <c r="E30" s="1"/>
      <c r="F30" s="1"/>
      <c r="G30" s="1"/>
      <c r="H30" s="2"/>
    </row>
    <row r="31" spans="1:7" ht="12.75">
      <c r="A31" s="8"/>
      <c r="B31" s="8"/>
      <c r="C31" s="8"/>
      <c r="D31" s="8"/>
      <c r="E31" s="8"/>
      <c r="F31" s="8"/>
      <c r="G31" s="8"/>
    </row>
    <row r="32" spans="1:7" ht="12.75">
      <c r="A32" s="8"/>
      <c r="B32" s="8"/>
      <c r="C32" s="8"/>
      <c r="D32" s="8"/>
      <c r="E32" s="8"/>
      <c r="F32" s="8"/>
      <c r="G32" s="8"/>
    </row>
    <row r="33" spans="1:7" ht="12.75">
      <c r="A33" s="8"/>
      <c r="B33" s="8"/>
      <c r="C33" s="8"/>
      <c r="D33" s="8"/>
      <c r="E33" s="8"/>
      <c r="F33" s="8"/>
      <c r="G33" s="8"/>
    </row>
    <row r="34" spans="1:7" ht="12.75">
      <c r="A34" s="8"/>
      <c r="B34" s="8"/>
      <c r="C34" s="8"/>
      <c r="D34" s="8"/>
      <c r="E34" s="8"/>
      <c r="F34" s="8"/>
      <c r="G34" s="8"/>
    </row>
    <row r="35" spans="1:7" ht="12.75">
      <c r="A35" s="8"/>
      <c r="B35" s="8"/>
      <c r="C35" s="8"/>
      <c r="D35" s="8"/>
      <c r="E35" s="8"/>
      <c r="F35" s="8"/>
      <c r="G35" s="8"/>
    </row>
    <row r="36" spans="1:7" ht="12.75">
      <c r="A36" s="8"/>
      <c r="B36" s="8"/>
      <c r="C36" s="8"/>
      <c r="D36" s="8"/>
      <c r="E36" s="8"/>
      <c r="F36" s="8"/>
      <c r="G36" s="8"/>
    </row>
    <row r="37" spans="1:7" ht="12.75">
      <c r="A37" s="8"/>
      <c r="B37" s="8"/>
      <c r="C37" s="8"/>
      <c r="D37" s="8"/>
      <c r="E37" s="8"/>
      <c r="F37" s="8"/>
      <c r="G37" s="8"/>
    </row>
    <row r="38" spans="1:7" ht="12.75">
      <c r="A38" s="8"/>
      <c r="B38" s="8"/>
      <c r="C38" s="8"/>
      <c r="D38" s="8"/>
      <c r="E38" s="8"/>
      <c r="F38" s="8"/>
      <c r="G38" s="8"/>
    </row>
    <row r="39" spans="1:7" ht="12.75">
      <c r="A39" s="8"/>
      <c r="B39" s="8"/>
      <c r="C39" s="8"/>
      <c r="D39" s="8"/>
      <c r="E39" s="8"/>
      <c r="F39" s="8"/>
      <c r="G39" s="8"/>
    </row>
    <row r="40" spans="1:7" ht="12.75">
      <c r="A40" s="8"/>
      <c r="B40" s="8"/>
      <c r="C40" s="8"/>
      <c r="D40" s="8"/>
      <c r="E40" s="8"/>
      <c r="F40" s="8"/>
      <c r="G40" s="8"/>
    </row>
    <row r="41" spans="1:7" ht="12.75">
      <c r="A41" s="8"/>
      <c r="B41" s="8"/>
      <c r="C41" s="8"/>
      <c r="D41" s="8"/>
      <c r="E41" s="8"/>
      <c r="F41" s="8"/>
      <c r="G41" s="8"/>
    </row>
    <row r="42" spans="1:7" ht="12.75">
      <c r="A42" s="8"/>
      <c r="B42" s="8"/>
      <c r="C42" s="8"/>
      <c r="D42" s="8"/>
      <c r="E42" s="8"/>
      <c r="F42" s="8"/>
      <c r="G42" s="8"/>
    </row>
    <row r="43" spans="1:7" ht="12.75">
      <c r="A43" s="8"/>
      <c r="B43" s="8"/>
      <c r="C43" s="8"/>
      <c r="D43" s="8"/>
      <c r="E43" s="8"/>
      <c r="F43" s="8"/>
      <c r="G43" s="8"/>
    </row>
    <row r="44" spans="1:7" ht="12.75">
      <c r="A44" s="8"/>
      <c r="B44" s="8"/>
      <c r="C44" s="8"/>
      <c r="D44" s="8"/>
      <c r="E44" s="8"/>
      <c r="F44" s="8"/>
      <c r="G44" s="8"/>
    </row>
    <row r="45" spans="1:7" ht="12.75">
      <c r="A45" s="8"/>
      <c r="B45" s="8"/>
      <c r="C45" s="8"/>
      <c r="D45" s="8"/>
      <c r="E45" s="8"/>
      <c r="F45" s="8"/>
      <c r="G45" s="8"/>
    </row>
    <row r="46" spans="1:7" ht="12.75">
      <c r="A46" s="8"/>
      <c r="B46" s="8"/>
      <c r="C46" s="8"/>
      <c r="D46" s="8"/>
      <c r="E46" s="8"/>
      <c r="F46" s="8"/>
      <c r="G46" s="8"/>
    </row>
    <row r="47" spans="1:7" ht="12.75">
      <c r="A47" s="8"/>
      <c r="B47" s="8"/>
      <c r="C47" s="8"/>
      <c r="D47" s="8"/>
      <c r="E47" s="8"/>
      <c r="F47" s="8"/>
      <c r="G47" s="8"/>
    </row>
    <row r="48" spans="1:7" ht="12.75">
      <c r="A48" s="8"/>
      <c r="B48" s="8"/>
      <c r="C48" s="8"/>
      <c r="D48" s="8"/>
      <c r="E48" s="8"/>
      <c r="F48" s="8"/>
      <c r="G48" s="8"/>
    </row>
    <row r="49" spans="1:7" ht="12.75">
      <c r="A49" s="8"/>
      <c r="B49" s="8"/>
      <c r="C49" s="8"/>
      <c r="D49" s="8"/>
      <c r="E49" s="8"/>
      <c r="F49" s="8"/>
      <c r="G49" s="8"/>
    </row>
    <row r="50" spans="1:7" ht="12.75">
      <c r="A50" s="8"/>
      <c r="B50" s="8"/>
      <c r="C50" s="8"/>
      <c r="D50" s="8"/>
      <c r="E50" s="8"/>
      <c r="F50" s="8"/>
      <c r="G50" s="8"/>
    </row>
    <row r="51" spans="1:7" ht="12.75">
      <c r="A51" s="8"/>
      <c r="B51" s="8"/>
      <c r="C51" s="8"/>
      <c r="D51" s="8"/>
      <c r="E51" s="8"/>
      <c r="F51" s="8"/>
      <c r="G51" s="8"/>
    </row>
    <row r="52" spans="1:7" ht="12.75">
      <c r="A52" s="8"/>
      <c r="B52" s="8"/>
      <c r="C52" s="8"/>
      <c r="D52" s="8"/>
      <c r="E52" s="8"/>
      <c r="F52" s="8"/>
      <c r="G52" s="8"/>
    </row>
    <row r="53" spans="1:7" ht="12.75">
      <c r="A53" s="8"/>
      <c r="B53" s="8"/>
      <c r="C53" s="8"/>
      <c r="D53" s="8"/>
      <c r="E53" s="8"/>
      <c r="F53" s="8"/>
      <c r="G53" s="8"/>
    </row>
    <row r="54" spans="1:7" ht="12.75">
      <c r="A54" s="8"/>
      <c r="B54" s="8"/>
      <c r="C54" s="8"/>
      <c r="D54" s="8"/>
      <c r="E54" s="8"/>
      <c r="F54" s="8"/>
      <c r="G54" s="8"/>
    </row>
    <row r="55" spans="1:7" ht="12.75">
      <c r="A55" s="8"/>
      <c r="B55" s="8"/>
      <c r="C55" s="8"/>
      <c r="D55" s="8"/>
      <c r="E55" s="8"/>
      <c r="F55" s="8"/>
      <c r="G55" s="8"/>
    </row>
    <row r="56" spans="1:7" ht="12.75">
      <c r="A56" s="8"/>
      <c r="B56" s="8"/>
      <c r="C56" s="8"/>
      <c r="D56" s="8"/>
      <c r="E56" s="8"/>
      <c r="F56" s="8"/>
      <c r="G56" s="8"/>
    </row>
    <row r="57" spans="1:7" ht="12.75">
      <c r="A57" s="8"/>
      <c r="B57" s="8"/>
      <c r="C57" s="8"/>
      <c r="D57" s="8"/>
      <c r="E57" s="8"/>
      <c r="F57" s="8"/>
      <c r="G57" s="8"/>
    </row>
    <row r="58" spans="1:7" ht="12.75">
      <c r="A58" s="8"/>
      <c r="B58" s="8"/>
      <c r="C58" s="8"/>
      <c r="D58" s="8"/>
      <c r="E58" s="8"/>
      <c r="F58" s="8"/>
      <c r="G58" s="8"/>
    </row>
    <row r="59" spans="1:7" ht="12.75">
      <c r="A59" s="8"/>
      <c r="B59" s="8"/>
      <c r="C59" s="8"/>
      <c r="D59" s="8"/>
      <c r="E59" s="8"/>
      <c r="F59" s="8"/>
      <c r="G59" s="8"/>
    </row>
    <row r="60" spans="1:7" ht="12.75">
      <c r="A60" s="8"/>
      <c r="B60" s="8"/>
      <c r="C60" s="8"/>
      <c r="D60" s="8"/>
      <c r="E60" s="8"/>
      <c r="F60" s="8"/>
      <c r="G60" s="8"/>
    </row>
    <row r="61" spans="1:7" ht="12.75">
      <c r="A61" s="8"/>
      <c r="B61" s="8"/>
      <c r="C61" s="8"/>
      <c r="D61" s="8"/>
      <c r="E61" s="8"/>
      <c r="F61" s="8"/>
      <c r="G61" s="8"/>
    </row>
    <row r="62" spans="1:7" ht="12.75">
      <c r="A62" s="8"/>
      <c r="B62" s="8"/>
      <c r="C62" s="8"/>
      <c r="D62" s="8"/>
      <c r="E62" s="8"/>
      <c r="F62" s="8"/>
      <c r="G62" s="8"/>
    </row>
    <row r="63" spans="1:7" ht="12.75">
      <c r="A63" s="8"/>
      <c r="B63" s="8"/>
      <c r="C63" s="8"/>
      <c r="D63" s="8"/>
      <c r="E63" s="8"/>
      <c r="F63" s="8"/>
      <c r="G63" s="8"/>
    </row>
    <row r="64" spans="1:7" ht="12.75">
      <c r="A64" s="8"/>
      <c r="B64" s="8"/>
      <c r="C64" s="8"/>
      <c r="D64" s="8"/>
      <c r="E64" s="8"/>
      <c r="F64" s="8"/>
      <c r="G64" s="8"/>
    </row>
    <row r="65" spans="1:7" ht="12.75">
      <c r="A65" s="8"/>
      <c r="B65" s="8"/>
      <c r="C65" s="8"/>
      <c r="D65" s="8"/>
      <c r="E65" s="8"/>
      <c r="F65" s="8"/>
      <c r="G65" s="8"/>
    </row>
    <row r="66" spans="1:7" ht="12.75">
      <c r="A66" s="8"/>
      <c r="B66" s="8"/>
      <c r="C66" s="8"/>
      <c r="D66" s="8"/>
      <c r="E66" s="8"/>
      <c r="F66" s="8"/>
      <c r="G66" s="8"/>
    </row>
    <row r="67" spans="1:7" ht="12.75">
      <c r="A67" s="8"/>
      <c r="B67" s="8"/>
      <c r="C67" s="8"/>
      <c r="D67" s="8"/>
      <c r="E67" s="8"/>
      <c r="F67" s="8"/>
      <c r="G67" s="8"/>
    </row>
  </sheetData>
  <sheetProtection password="C690" sheet="1" objects="1" scenarios="1" selectLockedCells="1" selectUnlockedCells="1"/>
  <mergeCells count="25">
    <mergeCell ref="A22:E22"/>
    <mergeCell ref="A21:E21"/>
    <mergeCell ref="A16:D16"/>
    <mergeCell ref="A15:D15"/>
    <mergeCell ref="A1:B1"/>
    <mergeCell ref="A29:E29"/>
    <mergeCell ref="A28:E28"/>
    <mergeCell ref="A27:E27"/>
    <mergeCell ref="A26:E26"/>
    <mergeCell ref="A25:E25"/>
    <mergeCell ref="A24:E24"/>
    <mergeCell ref="A23:E23"/>
    <mergeCell ref="A20:E20"/>
    <mergeCell ref="A19:E19"/>
    <mergeCell ref="A18:E18"/>
    <mergeCell ref="A17:E17"/>
    <mergeCell ref="A8:D8"/>
    <mergeCell ref="A7:D7"/>
    <mergeCell ref="A6:D6"/>
    <mergeCell ref="A14:D14"/>
    <mergeCell ref="A13:D13"/>
    <mergeCell ref="A12:D12"/>
    <mergeCell ref="A11:D11"/>
    <mergeCell ref="A10:D10"/>
    <mergeCell ref="A9:D9"/>
  </mergeCells>
  <printOptions horizontalCentered="1"/>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N103"/>
  <sheetViews>
    <sheetView showGridLines="0" zoomScalePageLayoutView="0" workbookViewId="0" topLeftCell="A1">
      <selection activeCell="C1" sqref="C1:D1"/>
    </sheetView>
  </sheetViews>
  <sheetFormatPr defaultColWidth="9.140625" defaultRowHeight="12.75"/>
  <cols>
    <col min="1" max="5" width="12.7109375" style="0" customWidth="1"/>
    <col min="6" max="6" width="4.7109375" style="0" customWidth="1"/>
    <col min="7" max="7" width="12.7109375" style="0" customWidth="1"/>
    <col min="8" max="8" width="4.7109375" style="0" customWidth="1"/>
    <col min="9" max="10" width="12.7109375" style="0" customWidth="1"/>
    <col min="11" max="11" width="2.7109375" style="0" customWidth="1"/>
    <col min="12" max="32" width="12.7109375" style="0" customWidth="1"/>
  </cols>
  <sheetData>
    <row r="1" spans="2:9" ht="12.75">
      <c r="B1" s="5" t="s">
        <v>3</v>
      </c>
      <c r="C1" s="176"/>
      <c r="D1" s="176"/>
      <c r="E1" s="5"/>
      <c r="H1" s="76"/>
      <c r="I1" s="76"/>
    </row>
    <row r="2" spans="2:9" ht="12.75">
      <c r="B2" s="5" t="s">
        <v>4</v>
      </c>
      <c r="C2" s="176"/>
      <c r="D2" s="176"/>
      <c r="E2" s="5"/>
      <c r="H2" s="76"/>
      <c r="I2" s="76"/>
    </row>
    <row r="3" spans="1:9" ht="12.75">
      <c r="A3" s="6"/>
      <c r="B3" s="6"/>
      <c r="C3" s="177" t="s">
        <v>261</v>
      </c>
      <c r="D3" s="177"/>
      <c r="E3" s="6"/>
      <c r="H3" s="75"/>
      <c r="I3" s="75"/>
    </row>
    <row r="4" spans="1:14" ht="12.75">
      <c r="A4" s="110"/>
      <c r="B4" s="110"/>
      <c r="C4" s="110"/>
      <c r="D4" s="110"/>
      <c r="E4" s="110"/>
      <c r="F4" s="110"/>
      <c r="G4" s="110"/>
      <c r="H4" s="110"/>
      <c r="I4" s="110"/>
      <c r="J4" s="110"/>
      <c r="K4" s="110"/>
      <c r="L4" s="110"/>
      <c r="M4" s="110"/>
      <c r="N4" s="110"/>
    </row>
    <row r="5" spans="1:14" ht="12.75">
      <c r="A5" s="126" t="s">
        <v>262</v>
      </c>
      <c r="B5" s="122"/>
      <c r="C5" s="122"/>
      <c r="D5" s="122"/>
      <c r="E5" s="122"/>
      <c r="F5" s="122"/>
      <c r="G5" s="122"/>
      <c r="H5" s="122"/>
      <c r="I5" s="122"/>
      <c r="J5" s="122"/>
      <c r="K5" s="122"/>
      <c r="L5" s="110"/>
      <c r="M5" s="110"/>
      <c r="N5" s="110"/>
    </row>
    <row r="6" spans="1:14" ht="12.75">
      <c r="A6" s="122"/>
      <c r="B6" s="122"/>
      <c r="C6" s="122"/>
      <c r="D6" s="122"/>
      <c r="E6" s="122"/>
      <c r="F6" s="122"/>
      <c r="G6" s="122"/>
      <c r="H6" s="122"/>
      <c r="I6" s="122"/>
      <c r="J6" s="122"/>
      <c r="K6" s="122"/>
      <c r="L6" s="110"/>
      <c r="M6" s="110"/>
      <c r="N6" s="110"/>
    </row>
    <row r="7" spans="1:14" ht="12.75">
      <c r="A7" s="175" t="s">
        <v>263</v>
      </c>
      <c r="B7" s="175"/>
      <c r="C7" s="175"/>
      <c r="D7" s="175"/>
      <c r="E7" s="175"/>
      <c r="F7" s="122"/>
      <c r="G7" s="155"/>
      <c r="H7" s="122"/>
      <c r="I7" s="122"/>
      <c r="J7" s="122"/>
      <c r="K7" s="122"/>
      <c r="L7" s="110"/>
      <c r="M7" s="110"/>
      <c r="N7" s="110"/>
    </row>
    <row r="8" spans="1:14" ht="12.75">
      <c r="A8" s="175" t="s">
        <v>264</v>
      </c>
      <c r="B8" s="175"/>
      <c r="C8" s="175"/>
      <c r="D8" s="175"/>
      <c r="E8" s="175"/>
      <c r="F8" s="122"/>
      <c r="G8" s="154"/>
      <c r="H8" s="122"/>
      <c r="I8" s="122"/>
      <c r="J8" s="122"/>
      <c r="K8" s="122"/>
      <c r="L8" s="110"/>
      <c r="M8" s="110"/>
      <c r="N8" s="110"/>
    </row>
    <row r="9" spans="1:14" ht="12.75">
      <c r="A9" s="175" t="s">
        <v>265</v>
      </c>
      <c r="B9" s="175"/>
      <c r="C9" s="175"/>
      <c r="D9" s="175"/>
      <c r="E9" s="175"/>
      <c r="F9" s="122"/>
      <c r="G9" s="159"/>
      <c r="H9" s="122"/>
      <c r="I9" s="122"/>
      <c r="J9" s="122"/>
      <c r="K9" s="122"/>
      <c r="L9" s="110"/>
      <c r="M9" s="110"/>
      <c r="N9" s="110"/>
    </row>
    <row r="10" spans="1:14" ht="12.75">
      <c r="A10" s="175"/>
      <c r="B10" s="175"/>
      <c r="C10" s="175"/>
      <c r="D10" s="175"/>
      <c r="E10" s="175"/>
      <c r="F10" s="122"/>
      <c r="G10" s="158"/>
      <c r="H10" s="122"/>
      <c r="I10" s="122"/>
      <c r="J10" s="122"/>
      <c r="K10" s="122"/>
      <c r="L10" s="110"/>
      <c r="M10" s="110"/>
      <c r="N10" s="110"/>
    </row>
    <row r="11" spans="1:14" ht="13.5" thickBot="1">
      <c r="A11" s="175" t="s">
        <v>266</v>
      </c>
      <c r="B11" s="175"/>
      <c r="C11" s="175"/>
      <c r="D11" s="175"/>
      <c r="E11" s="175"/>
      <c r="F11" s="122"/>
      <c r="G11" s="160"/>
      <c r="H11" s="122"/>
      <c r="I11" s="122"/>
      <c r="J11" s="122"/>
      <c r="K11" s="122"/>
      <c r="L11" s="110"/>
      <c r="M11" s="110"/>
      <c r="N11" s="110"/>
    </row>
    <row r="12" spans="1:14" ht="13.5" thickTop="1">
      <c r="A12" s="175"/>
      <c r="B12" s="175"/>
      <c r="C12" s="175"/>
      <c r="D12" s="175"/>
      <c r="E12" s="175"/>
      <c r="F12" s="122"/>
      <c r="G12" s="117">
        <f>IF(G11="","",IF(G11=11000,"Correct!","Try again!"))</f>
      </c>
      <c r="H12" s="122"/>
      <c r="I12" s="122"/>
      <c r="J12" s="122"/>
      <c r="K12" s="122"/>
      <c r="L12" s="110"/>
      <c r="M12" s="110"/>
      <c r="N12" s="110"/>
    </row>
    <row r="13" spans="1:14" ht="12.75">
      <c r="A13" s="196" t="s">
        <v>267</v>
      </c>
      <c r="B13" s="196"/>
      <c r="C13" s="196"/>
      <c r="D13" s="196"/>
      <c r="E13" s="196"/>
      <c r="F13" s="122"/>
      <c r="G13" s="149"/>
      <c r="H13" s="122"/>
      <c r="I13" s="122"/>
      <c r="J13" s="122"/>
      <c r="K13" s="122"/>
      <c r="L13" s="110"/>
      <c r="M13" s="110"/>
      <c r="N13" s="110"/>
    </row>
    <row r="14" spans="1:14" ht="12.75">
      <c r="A14" s="175" t="s">
        <v>268</v>
      </c>
      <c r="B14" s="175"/>
      <c r="C14" s="175"/>
      <c r="D14" s="175"/>
      <c r="E14" s="175"/>
      <c r="F14" s="122"/>
      <c r="G14" s="155"/>
      <c r="H14" s="122"/>
      <c r="I14" s="122"/>
      <c r="J14" s="122"/>
      <c r="K14" s="122"/>
      <c r="L14" s="110"/>
      <c r="M14" s="110"/>
      <c r="N14" s="110"/>
    </row>
    <row r="15" spans="1:14" ht="12.75">
      <c r="A15" s="175" t="s">
        <v>269</v>
      </c>
      <c r="B15" s="175"/>
      <c r="C15" s="175"/>
      <c r="D15" s="175"/>
      <c r="E15" s="175"/>
      <c r="F15" s="122"/>
      <c r="G15" s="161"/>
      <c r="H15" s="122"/>
      <c r="I15" s="122"/>
      <c r="J15" s="122"/>
      <c r="K15" s="122"/>
      <c r="L15" s="110"/>
      <c r="M15" s="110"/>
      <c r="N15" s="110"/>
    </row>
    <row r="16" spans="1:14" ht="13.5" thickBot="1">
      <c r="A16" s="175" t="s">
        <v>270</v>
      </c>
      <c r="B16" s="175"/>
      <c r="C16" s="175"/>
      <c r="D16" s="175"/>
      <c r="E16" s="175"/>
      <c r="F16" s="122"/>
      <c r="G16" s="156"/>
      <c r="H16" s="122"/>
      <c r="I16" s="122"/>
      <c r="J16" s="122"/>
      <c r="K16" s="122"/>
      <c r="L16" s="110"/>
      <c r="M16" s="110"/>
      <c r="N16" s="110"/>
    </row>
    <row r="17" spans="1:14" ht="13.5" thickTop="1">
      <c r="A17" s="175"/>
      <c r="B17" s="175"/>
      <c r="C17" s="175"/>
      <c r="D17" s="175"/>
      <c r="E17" s="175"/>
      <c r="F17" s="122"/>
      <c r="G17" s="117">
        <f>IF(G16="","",IF(G16=6000,"Correct!","Try again!"))</f>
      </c>
      <c r="H17" s="122"/>
      <c r="I17" s="122"/>
      <c r="J17" s="122"/>
      <c r="K17" s="122"/>
      <c r="L17" s="110"/>
      <c r="M17" s="110"/>
      <c r="N17" s="110"/>
    </row>
    <row r="18" spans="1:14" ht="12.75">
      <c r="A18" s="196" t="s">
        <v>271</v>
      </c>
      <c r="B18" s="196"/>
      <c r="C18" s="196"/>
      <c r="D18" s="196"/>
      <c r="E18" s="196"/>
      <c r="F18" s="122"/>
      <c r="G18" s="149"/>
      <c r="H18" s="122"/>
      <c r="I18" s="122"/>
      <c r="J18" s="122"/>
      <c r="K18" s="122"/>
      <c r="L18" s="110"/>
      <c r="M18" s="110"/>
      <c r="N18" s="110"/>
    </row>
    <row r="19" spans="1:14" ht="12.75">
      <c r="A19" s="175" t="s">
        <v>272</v>
      </c>
      <c r="B19" s="175"/>
      <c r="C19" s="175"/>
      <c r="D19" s="175"/>
      <c r="E19" s="175"/>
      <c r="F19" s="122"/>
      <c r="G19" s="149"/>
      <c r="H19" s="122"/>
      <c r="I19" s="122"/>
      <c r="J19" s="122"/>
      <c r="K19" s="122"/>
      <c r="L19" s="110"/>
      <c r="M19" s="110"/>
      <c r="N19" s="110"/>
    </row>
    <row r="20" spans="1:14" ht="12.75">
      <c r="A20" s="175" t="s">
        <v>273</v>
      </c>
      <c r="B20" s="175"/>
      <c r="C20" s="175"/>
      <c r="D20" s="175"/>
      <c r="E20" s="175"/>
      <c r="F20" s="122"/>
      <c r="G20" s="155"/>
      <c r="H20" s="197">
        <f>IF(G20="","",IF(G20=20000,"«- Correct!","«- Try again!"))</f>
      </c>
      <c r="I20" s="197"/>
      <c r="J20" s="122"/>
      <c r="K20" s="122"/>
      <c r="L20" s="110"/>
      <c r="M20" s="110"/>
      <c r="N20" s="110"/>
    </row>
    <row r="21" spans="1:14" ht="12.75">
      <c r="A21" s="175" t="s">
        <v>274</v>
      </c>
      <c r="B21" s="175"/>
      <c r="C21" s="175"/>
      <c r="D21" s="175"/>
      <c r="E21" s="175"/>
      <c r="F21" s="122"/>
      <c r="G21" s="162"/>
      <c r="H21" s="197">
        <f>IF(G21="","",IF(G21=5000,"«- Correct!","«- Try again!"))</f>
      </c>
      <c r="I21" s="197"/>
      <c r="J21" s="122"/>
      <c r="K21" s="122"/>
      <c r="L21" s="110"/>
      <c r="M21" s="110"/>
      <c r="N21" s="110"/>
    </row>
    <row r="22" spans="1:14" ht="12.75">
      <c r="A22" s="175" t="s">
        <v>275</v>
      </c>
      <c r="B22" s="175"/>
      <c r="C22" s="175"/>
      <c r="D22" s="175"/>
      <c r="E22" s="175"/>
      <c r="F22" s="122"/>
      <c r="G22" s="162"/>
      <c r="H22" s="197">
        <f>IF(G22="","",IF(G22=5000,"«- Correct!","«- Try again!"))</f>
      </c>
      <c r="I22" s="197"/>
      <c r="J22" s="122"/>
      <c r="K22" s="122"/>
      <c r="L22" s="110"/>
      <c r="M22" s="110"/>
      <c r="N22" s="110"/>
    </row>
    <row r="23" spans="1:14" ht="12.75">
      <c r="A23" s="175" t="s">
        <v>276</v>
      </c>
      <c r="B23" s="175"/>
      <c r="C23" s="175"/>
      <c r="D23" s="175"/>
      <c r="E23" s="175"/>
      <c r="F23" s="122"/>
      <c r="G23" s="163"/>
      <c r="H23" s="197">
        <f>IF(G23="","",IF(G23=8000,"«- Correct!","«- Try again!"))</f>
      </c>
      <c r="I23" s="197"/>
      <c r="J23" s="122"/>
      <c r="K23" s="122"/>
      <c r="L23" s="110"/>
      <c r="M23" s="110"/>
      <c r="N23" s="110"/>
    </row>
    <row r="24" spans="1:14" ht="12.75">
      <c r="A24" s="175"/>
      <c r="B24" s="175"/>
      <c r="C24" s="175"/>
      <c r="D24" s="175"/>
      <c r="E24" s="175"/>
      <c r="F24" s="122"/>
      <c r="G24" s="158"/>
      <c r="H24" s="122"/>
      <c r="I24" s="122"/>
      <c r="J24" s="122"/>
      <c r="K24" s="122"/>
      <c r="L24" s="110"/>
      <c r="M24" s="110"/>
      <c r="N24" s="110"/>
    </row>
    <row r="25" spans="1:14" ht="12.75">
      <c r="A25" s="175" t="s">
        <v>277</v>
      </c>
      <c r="B25" s="175"/>
      <c r="C25" s="175"/>
      <c r="D25" s="175"/>
      <c r="E25" s="175"/>
      <c r="F25" s="122"/>
      <c r="G25" s="149"/>
      <c r="H25" s="122"/>
      <c r="I25" s="122"/>
      <c r="J25" s="122"/>
      <c r="K25" s="122"/>
      <c r="L25" s="110"/>
      <c r="M25" s="110"/>
      <c r="N25" s="110"/>
    </row>
    <row r="26" spans="1:14" ht="12.75">
      <c r="A26" s="175" t="s">
        <v>273</v>
      </c>
      <c r="B26" s="175"/>
      <c r="C26" s="175"/>
      <c r="D26" s="175"/>
      <c r="E26" s="175"/>
      <c r="F26" s="122"/>
      <c r="G26" s="151"/>
      <c r="H26" s="197">
        <f>IF(G26="","",IF(G26=30000,"«- Correct!","«- Try again!"))</f>
      </c>
      <c r="I26" s="197"/>
      <c r="J26" s="122"/>
      <c r="K26" s="122"/>
      <c r="L26" s="110"/>
      <c r="M26" s="110"/>
      <c r="N26" s="110"/>
    </row>
    <row r="27" spans="1:14" ht="12.75">
      <c r="A27" s="175" t="s">
        <v>274</v>
      </c>
      <c r="B27" s="175"/>
      <c r="C27" s="175"/>
      <c r="D27" s="175"/>
      <c r="E27" s="175"/>
      <c r="F27" s="122"/>
      <c r="G27" s="152"/>
      <c r="H27" s="197">
        <f>IF(G27="","",IF(G27=3000,"«- Correct!","«- Try again!"))</f>
      </c>
      <c r="I27" s="197"/>
      <c r="J27" s="122"/>
      <c r="K27" s="122"/>
      <c r="L27" s="110"/>
      <c r="M27" s="110"/>
      <c r="N27" s="110"/>
    </row>
    <row r="28" spans="1:14" ht="12.75">
      <c r="A28" s="175" t="s">
        <v>275</v>
      </c>
      <c r="B28" s="175"/>
      <c r="C28" s="175"/>
      <c r="D28" s="175"/>
      <c r="E28" s="175"/>
      <c r="F28" s="122"/>
      <c r="G28" s="153"/>
      <c r="H28" s="197">
        <f>IF(G28="","",IF(G28=21000,"«- Correct!","«- Try again!"))</f>
      </c>
      <c r="I28" s="197"/>
      <c r="J28" s="122"/>
      <c r="K28" s="122"/>
      <c r="L28" s="110"/>
      <c r="M28" s="110"/>
      <c r="N28" s="110"/>
    </row>
    <row r="29" spans="1:14" ht="12.75">
      <c r="A29" s="175"/>
      <c r="B29" s="175"/>
      <c r="C29" s="175"/>
      <c r="D29" s="175"/>
      <c r="E29" s="175"/>
      <c r="F29" s="122"/>
      <c r="G29" s="122"/>
      <c r="H29" s="122"/>
      <c r="I29" s="122"/>
      <c r="J29" s="122"/>
      <c r="K29" s="122"/>
      <c r="L29" s="110"/>
      <c r="M29" s="110"/>
      <c r="N29" s="110"/>
    </row>
    <row r="30" spans="1:14" ht="12.75">
      <c r="A30" s="179" t="s">
        <v>213</v>
      </c>
      <c r="B30" s="179"/>
      <c r="C30" s="179"/>
      <c r="D30" s="179"/>
      <c r="E30" s="179"/>
      <c r="F30" s="179"/>
      <c r="G30" s="179"/>
      <c r="H30" s="179"/>
      <c r="I30" s="179"/>
      <c r="J30" s="179"/>
      <c r="K30" s="122"/>
      <c r="L30" s="110"/>
      <c r="M30" s="110"/>
      <c r="N30" s="110"/>
    </row>
    <row r="31" spans="1:14" ht="12.75">
      <c r="A31" s="122"/>
      <c r="B31" s="122"/>
      <c r="C31" s="122"/>
      <c r="D31" s="122"/>
      <c r="E31" s="122"/>
      <c r="F31" s="122"/>
      <c r="G31" s="122"/>
      <c r="H31" s="122"/>
      <c r="I31" s="122"/>
      <c r="J31" s="122"/>
      <c r="K31" s="122"/>
      <c r="L31" s="110"/>
      <c r="M31" s="110"/>
      <c r="N31" s="110"/>
    </row>
    <row r="32" spans="1:14" ht="12.75">
      <c r="A32" s="122"/>
      <c r="B32" s="122"/>
      <c r="C32" s="122"/>
      <c r="D32" s="127" t="s">
        <v>253</v>
      </c>
      <c r="E32" s="127" t="s">
        <v>254</v>
      </c>
      <c r="F32" s="178" t="s">
        <v>280</v>
      </c>
      <c r="G32" s="178"/>
      <c r="H32" s="178"/>
      <c r="I32" s="178"/>
      <c r="J32" s="127" t="s">
        <v>5</v>
      </c>
      <c r="K32" s="122"/>
      <c r="L32" s="110"/>
      <c r="M32" s="110"/>
      <c r="N32" s="110"/>
    </row>
    <row r="33" spans="1:14" ht="12.75">
      <c r="A33" s="178" t="s">
        <v>278</v>
      </c>
      <c r="B33" s="178"/>
      <c r="C33" s="178"/>
      <c r="D33" s="128" t="s">
        <v>181</v>
      </c>
      <c r="E33" s="128" t="s">
        <v>279</v>
      </c>
      <c r="F33" s="128"/>
      <c r="G33" s="128" t="s">
        <v>6</v>
      </c>
      <c r="H33" s="128"/>
      <c r="I33" s="128" t="s">
        <v>7</v>
      </c>
      <c r="J33" s="128" t="s">
        <v>281</v>
      </c>
      <c r="K33" s="122"/>
      <c r="L33" s="110"/>
      <c r="M33" s="110"/>
      <c r="N33" s="110"/>
    </row>
    <row r="34" spans="1:14" ht="12.75">
      <c r="A34" s="175" t="s">
        <v>55</v>
      </c>
      <c r="B34" s="175"/>
      <c r="C34" s="175"/>
      <c r="D34" s="133"/>
      <c r="E34" s="134"/>
      <c r="F34" s="134"/>
      <c r="G34" s="134"/>
      <c r="H34" s="134"/>
      <c r="I34" s="134"/>
      <c r="J34" s="135"/>
      <c r="K34" s="122"/>
      <c r="L34" s="110"/>
      <c r="M34" s="110"/>
      <c r="N34" s="110"/>
    </row>
    <row r="35" spans="1:14" ht="12.75">
      <c r="A35" s="175" t="s">
        <v>1</v>
      </c>
      <c r="B35" s="175"/>
      <c r="C35" s="175"/>
      <c r="D35" s="136"/>
      <c r="E35" s="137"/>
      <c r="F35" s="137"/>
      <c r="G35" s="137"/>
      <c r="H35" s="137"/>
      <c r="I35" s="137"/>
      <c r="J35" s="144"/>
      <c r="K35" s="122"/>
      <c r="L35" s="110"/>
      <c r="M35" s="110"/>
      <c r="N35" s="110"/>
    </row>
    <row r="36" spans="1:14" ht="12.75">
      <c r="A36" s="175" t="s">
        <v>243</v>
      </c>
      <c r="B36" s="175"/>
      <c r="C36" s="175"/>
      <c r="D36" s="136"/>
      <c r="E36" s="137"/>
      <c r="F36" s="137"/>
      <c r="G36" s="137"/>
      <c r="H36" s="137"/>
      <c r="I36" s="137"/>
      <c r="J36" s="144"/>
      <c r="K36" s="122"/>
      <c r="L36" s="110"/>
      <c r="M36" s="110"/>
      <c r="N36" s="110"/>
    </row>
    <row r="37" spans="1:14" ht="12.75">
      <c r="A37" s="175" t="s">
        <v>255</v>
      </c>
      <c r="B37" s="175"/>
      <c r="C37" s="175"/>
      <c r="D37" s="139"/>
      <c r="E37" s="140"/>
      <c r="F37" s="140"/>
      <c r="G37" s="140"/>
      <c r="H37" s="140"/>
      <c r="I37" s="140"/>
      <c r="J37" s="164"/>
      <c r="K37" s="122"/>
      <c r="L37" s="110"/>
      <c r="M37" s="110"/>
      <c r="N37" s="110"/>
    </row>
    <row r="38" spans="1:14" ht="13.5" thickBot="1">
      <c r="A38" s="175" t="s">
        <v>244</v>
      </c>
      <c r="B38" s="175"/>
      <c r="C38" s="175"/>
      <c r="D38" s="145"/>
      <c r="E38" s="148"/>
      <c r="F38" s="106"/>
      <c r="G38" s="106"/>
      <c r="H38" s="106"/>
      <c r="I38" s="106"/>
      <c r="J38" s="148"/>
      <c r="K38" s="122"/>
      <c r="L38" s="110"/>
      <c r="M38" s="110"/>
      <c r="N38" s="110"/>
    </row>
    <row r="39" spans="1:14" ht="13.5" thickTop="1">
      <c r="A39" s="198"/>
      <c r="B39" s="198"/>
      <c r="C39" s="198"/>
      <c r="D39" s="106"/>
      <c r="E39" s="106"/>
      <c r="F39" s="106"/>
      <c r="G39" s="106"/>
      <c r="H39" s="106"/>
      <c r="I39" s="106"/>
      <c r="J39" s="106"/>
      <c r="K39" s="122"/>
      <c r="L39" s="110"/>
      <c r="M39" s="110"/>
      <c r="N39" s="110"/>
    </row>
    <row r="40" spans="1:14" ht="12.75">
      <c r="A40" s="175" t="s">
        <v>282</v>
      </c>
      <c r="B40" s="175"/>
      <c r="C40" s="175"/>
      <c r="D40" s="142"/>
      <c r="E40" s="143"/>
      <c r="F40" s="143"/>
      <c r="G40" s="143"/>
      <c r="H40" s="143"/>
      <c r="I40" s="143"/>
      <c r="J40" s="144"/>
      <c r="K40" s="122"/>
      <c r="L40" s="110"/>
      <c r="M40" s="110"/>
      <c r="N40" s="110"/>
    </row>
    <row r="41" spans="1:14" ht="12.75">
      <c r="A41" s="175" t="s">
        <v>245</v>
      </c>
      <c r="B41" s="175"/>
      <c r="C41" s="175"/>
      <c r="D41" s="136"/>
      <c r="E41" s="137"/>
      <c r="F41" s="137"/>
      <c r="G41" s="137"/>
      <c r="H41" s="137"/>
      <c r="I41" s="137"/>
      <c r="J41" s="144"/>
      <c r="K41" s="122"/>
      <c r="L41" s="110"/>
      <c r="M41" s="110"/>
      <c r="N41" s="110"/>
    </row>
    <row r="42" spans="1:14" ht="12.75">
      <c r="A42" s="175" t="s">
        <v>260</v>
      </c>
      <c r="B42" s="175"/>
      <c r="C42" s="175"/>
      <c r="D42" s="139"/>
      <c r="E42" s="140"/>
      <c r="F42" s="140"/>
      <c r="G42" s="140"/>
      <c r="H42" s="140"/>
      <c r="I42" s="140"/>
      <c r="J42" s="144"/>
      <c r="K42" s="122"/>
      <c r="L42" s="110"/>
      <c r="M42" s="110"/>
      <c r="N42" s="110"/>
    </row>
    <row r="43" spans="1:14" ht="13.5" thickBot="1">
      <c r="A43" s="175" t="s">
        <v>246</v>
      </c>
      <c r="B43" s="175"/>
      <c r="C43" s="175"/>
      <c r="D43" s="145"/>
      <c r="E43" s="145"/>
      <c r="F43" s="106"/>
      <c r="G43" s="106"/>
      <c r="H43" s="106"/>
      <c r="I43" s="106"/>
      <c r="J43" s="148"/>
      <c r="K43" s="122"/>
      <c r="L43" s="110"/>
      <c r="M43" s="110"/>
      <c r="N43" s="110"/>
    </row>
    <row r="44" spans="1:14" ht="13.5" thickTop="1">
      <c r="A44" s="175"/>
      <c r="B44" s="175"/>
      <c r="C44" s="175"/>
      <c r="D44" s="117"/>
      <c r="E44" s="117"/>
      <c r="F44" s="106"/>
      <c r="G44" s="106"/>
      <c r="H44" s="106"/>
      <c r="I44" s="106"/>
      <c r="J44" s="150"/>
      <c r="K44" s="122"/>
      <c r="L44" s="110"/>
      <c r="M44" s="110"/>
      <c r="N44" s="110"/>
    </row>
    <row r="45" spans="1:14" ht="12.75">
      <c r="A45" s="175" t="s">
        <v>192</v>
      </c>
      <c r="B45" s="175"/>
      <c r="C45" s="175"/>
      <c r="D45" s="142"/>
      <c r="E45" s="143"/>
      <c r="F45" s="143"/>
      <c r="G45" s="143"/>
      <c r="H45" s="143"/>
      <c r="I45" s="143"/>
      <c r="J45" s="144"/>
      <c r="K45" s="122"/>
      <c r="L45" s="110"/>
      <c r="M45" s="110"/>
      <c r="N45" s="110"/>
    </row>
    <row r="46" spans="1:14" ht="12.75">
      <c r="A46" s="175" t="s">
        <v>247</v>
      </c>
      <c r="B46" s="175"/>
      <c r="C46" s="175"/>
      <c r="D46" s="136"/>
      <c r="E46" s="137"/>
      <c r="F46" s="137"/>
      <c r="G46" s="137"/>
      <c r="H46" s="137"/>
      <c r="I46" s="137"/>
      <c r="J46" s="144"/>
      <c r="K46" s="122"/>
      <c r="L46" s="110"/>
      <c r="M46" s="110"/>
      <c r="N46" s="110"/>
    </row>
    <row r="47" spans="1:14" ht="12.75">
      <c r="A47" s="175" t="s">
        <v>248</v>
      </c>
      <c r="B47" s="175"/>
      <c r="C47" s="175"/>
      <c r="D47" s="136"/>
      <c r="E47" s="137"/>
      <c r="F47" s="137"/>
      <c r="G47" s="137"/>
      <c r="H47" s="137"/>
      <c r="I47" s="137"/>
      <c r="J47" s="144"/>
      <c r="K47" s="122"/>
      <c r="L47" s="110"/>
      <c r="M47" s="110"/>
      <c r="N47" s="110"/>
    </row>
    <row r="48" spans="1:14" ht="12.75">
      <c r="A48" s="175" t="s">
        <v>283</v>
      </c>
      <c r="B48" s="175"/>
      <c r="C48" s="175"/>
      <c r="D48" s="136"/>
      <c r="E48" s="137"/>
      <c r="F48" s="137"/>
      <c r="G48" s="137"/>
      <c r="H48" s="137"/>
      <c r="I48" s="137"/>
      <c r="J48" s="164"/>
      <c r="K48" s="122"/>
      <c r="L48" s="110"/>
      <c r="M48" s="110"/>
      <c r="N48" s="110"/>
    </row>
    <row r="49" spans="1:14" ht="12.75">
      <c r="A49" s="175"/>
      <c r="B49" s="175"/>
      <c r="C49" s="175"/>
      <c r="D49" s="139"/>
      <c r="E49" s="140"/>
      <c r="F49" s="140"/>
      <c r="G49" s="140"/>
      <c r="H49" s="140"/>
      <c r="I49" s="141"/>
      <c r="J49" s="174"/>
      <c r="K49" s="122"/>
      <c r="L49" s="110"/>
      <c r="M49" s="110"/>
      <c r="N49" s="110"/>
    </row>
    <row r="50" spans="1:14" ht="12.75">
      <c r="A50" s="175" t="s">
        <v>258</v>
      </c>
      <c r="B50" s="175"/>
      <c r="C50" s="175"/>
      <c r="D50" s="139"/>
      <c r="E50" s="140"/>
      <c r="F50" s="140"/>
      <c r="G50" s="140"/>
      <c r="H50" s="140"/>
      <c r="I50" s="140"/>
      <c r="J50" s="144"/>
      <c r="K50" s="122"/>
      <c r="L50" s="110"/>
      <c r="M50" s="110"/>
      <c r="N50" s="110"/>
    </row>
    <row r="51" spans="1:14" ht="12.75">
      <c r="A51" s="175" t="s">
        <v>249</v>
      </c>
      <c r="B51" s="175"/>
      <c r="C51" s="175"/>
      <c r="D51" s="139"/>
      <c r="E51" s="140"/>
      <c r="F51" s="140"/>
      <c r="G51" s="140"/>
      <c r="H51" s="140"/>
      <c r="I51" s="140"/>
      <c r="J51" s="144"/>
      <c r="K51" s="122"/>
      <c r="L51" s="110"/>
      <c r="M51" s="110"/>
      <c r="N51" s="110"/>
    </row>
    <row r="52" spans="1:14" ht="12.75">
      <c r="A52" s="175" t="s">
        <v>284</v>
      </c>
      <c r="B52" s="175"/>
      <c r="C52" s="175"/>
      <c r="D52" s="139"/>
      <c r="E52" s="140"/>
      <c r="F52" s="140"/>
      <c r="G52" s="140"/>
      <c r="H52" s="140"/>
      <c r="I52" s="140"/>
      <c r="J52" s="164"/>
      <c r="K52" s="122"/>
      <c r="L52" s="110"/>
      <c r="M52" s="110"/>
      <c r="N52" s="110"/>
    </row>
    <row r="53" spans="1:14" ht="13.5" thickBot="1">
      <c r="A53" s="175" t="s">
        <v>198</v>
      </c>
      <c r="B53" s="175"/>
      <c r="C53" s="175"/>
      <c r="D53" s="145"/>
      <c r="E53" s="145"/>
      <c r="F53" s="140"/>
      <c r="G53" s="140"/>
      <c r="H53" s="140"/>
      <c r="I53" s="140"/>
      <c r="J53" s="146"/>
      <c r="K53" s="122"/>
      <c r="L53" s="110"/>
      <c r="M53" s="110"/>
      <c r="N53" s="110"/>
    </row>
    <row r="54" spans="1:14" ht="13.5" thickTop="1">
      <c r="A54" s="175" t="s">
        <v>8</v>
      </c>
      <c r="B54" s="175"/>
      <c r="C54" s="175"/>
      <c r="D54" s="139"/>
      <c r="E54" s="140"/>
      <c r="F54" s="140"/>
      <c r="G54" s="140"/>
      <c r="H54" s="140"/>
      <c r="I54" s="140"/>
      <c r="J54" s="144"/>
      <c r="K54" s="122"/>
      <c r="L54" s="110"/>
      <c r="M54" s="110"/>
      <c r="N54" s="110"/>
    </row>
    <row r="55" spans="1:14" ht="12.75">
      <c r="A55" s="175" t="s">
        <v>250</v>
      </c>
      <c r="B55" s="175"/>
      <c r="C55" s="175"/>
      <c r="D55" s="139"/>
      <c r="E55" s="140"/>
      <c r="F55" s="140"/>
      <c r="G55" s="140"/>
      <c r="H55" s="140"/>
      <c r="I55" s="140"/>
      <c r="J55" s="144"/>
      <c r="K55" s="122"/>
      <c r="L55" s="110"/>
      <c r="M55" s="110"/>
      <c r="N55" s="110"/>
    </row>
    <row r="56" spans="1:14" ht="12.75">
      <c r="A56" s="175" t="s">
        <v>285</v>
      </c>
      <c r="B56" s="175"/>
      <c r="C56" s="175"/>
      <c r="D56" s="139"/>
      <c r="E56" s="140"/>
      <c r="F56" s="140"/>
      <c r="G56" s="140"/>
      <c r="H56" s="140"/>
      <c r="I56" s="140"/>
      <c r="J56" s="144"/>
      <c r="K56" s="122"/>
      <c r="L56" s="110"/>
      <c r="M56" s="110"/>
      <c r="N56" s="110"/>
    </row>
    <row r="57" spans="1:14" ht="12.75">
      <c r="A57" s="175" t="s">
        <v>259</v>
      </c>
      <c r="B57" s="175"/>
      <c r="C57" s="175"/>
      <c r="D57" s="139"/>
      <c r="E57" s="140"/>
      <c r="F57" s="140"/>
      <c r="G57" s="140"/>
      <c r="H57" s="140"/>
      <c r="I57" s="140"/>
      <c r="J57" s="144"/>
      <c r="K57" s="122"/>
      <c r="L57" s="110"/>
      <c r="M57" s="110"/>
      <c r="N57" s="110"/>
    </row>
    <row r="58" spans="1:14" ht="12.75">
      <c r="A58" s="175" t="s">
        <v>2</v>
      </c>
      <c r="B58" s="175"/>
      <c r="C58" s="175"/>
      <c r="D58" s="139"/>
      <c r="E58" s="140"/>
      <c r="F58" s="140"/>
      <c r="G58" s="140"/>
      <c r="H58" s="140"/>
      <c r="I58" s="140"/>
      <c r="J58" s="144"/>
      <c r="K58" s="122"/>
      <c r="L58" s="110"/>
      <c r="M58" s="110"/>
      <c r="N58" s="110"/>
    </row>
    <row r="59" spans="1:14" ht="12.75">
      <c r="A59" s="175" t="s">
        <v>252</v>
      </c>
      <c r="B59" s="175"/>
      <c r="C59" s="175"/>
      <c r="D59" s="139"/>
      <c r="E59" s="140"/>
      <c r="F59" s="140"/>
      <c r="G59" s="140"/>
      <c r="H59" s="140"/>
      <c r="I59" s="140"/>
      <c r="J59" s="144"/>
      <c r="K59" s="122"/>
      <c r="L59" s="110"/>
      <c r="M59" s="110"/>
      <c r="N59" s="110"/>
    </row>
    <row r="60" spans="1:14" ht="13.5" thickBot="1">
      <c r="A60" s="175" t="s">
        <v>286</v>
      </c>
      <c r="B60" s="175"/>
      <c r="C60" s="175"/>
      <c r="D60" s="145"/>
      <c r="E60" s="148"/>
      <c r="F60" s="106"/>
      <c r="G60" s="148"/>
      <c r="H60" s="106"/>
      <c r="I60" s="145"/>
      <c r="J60" s="148"/>
      <c r="K60" s="122"/>
      <c r="L60" s="110"/>
      <c r="M60" s="110"/>
      <c r="N60" s="110"/>
    </row>
    <row r="61" spans="1:14" ht="13.5" thickTop="1">
      <c r="A61" s="175"/>
      <c r="B61" s="175"/>
      <c r="C61" s="175"/>
      <c r="D61" s="117">
        <f>IF(D60="","",IF(D60=1650000,"Correct!","Try again!"))</f>
      </c>
      <c r="E61" s="117">
        <f>IF(E60="","",IF(E60=730000,"Correct!","Try again!"))</f>
      </c>
      <c r="F61" s="122"/>
      <c r="G61" s="117">
        <f>IF(G60="","",IF(G60=715000,"Correct!","Try again!"))</f>
      </c>
      <c r="H61" s="122"/>
      <c r="I61" s="117">
        <f>IF(I60="","",IF(I60=715000,"Correct!","Try again!"))</f>
      </c>
      <c r="J61" s="117">
        <f>IF(J60="","",IF(J60=1879000,"Correct!","Try again!"))</f>
      </c>
      <c r="K61" s="122"/>
      <c r="L61" s="110"/>
      <c r="M61" s="110"/>
      <c r="N61" s="110"/>
    </row>
    <row r="62" spans="1:14" ht="12.75">
      <c r="A62" s="122"/>
      <c r="B62" s="122"/>
      <c r="C62" s="122"/>
      <c r="D62" s="122"/>
      <c r="E62" s="122"/>
      <c r="F62" s="122"/>
      <c r="G62" s="167"/>
      <c r="H62" s="122"/>
      <c r="I62" s="122"/>
      <c r="J62" s="122"/>
      <c r="K62" s="122"/>
      <c r="L62" s="110"/>
      <c r="M62" s="110"/>
      <c r="N62" s="110"/>
    </row>
    <row r="63" spans="1:11" s="8" customFormat="1" ht="12.75">
      <c r="A63" s="17" t="s">
        <v>59</v>
      </c>
      <c r="B63" s="18"/>
      <c r="C63" s="18"/>
      <c r="D63" s="18"/>
      <c r="E63" s="31"/>
      <c r="F63" s="18"/>
      <c r="G63" s="168"/>
      <c r="H63" s="122"/>
      <c r="I63" s="122"/>
      <c r="J63" s="122"/>
      <c r="K63" s="122"/>
    </row>
    <row r="64" spans="1:11" s="8" customFormat="1" ht="12.75">
      <c r="A64" s="1"/>
      <c r="B64" s="1"/>
      <c r="C64" s="1"/>
      <c r="D64" s="1"/>
      <c r="E64" s="28"/>
      <c r="F64" s="1"/>
      <c r="G64" s="1"/>
      <c r="H64" s="122"/>
      <c r="I64" s="122"/>
      <c r="J64" s="122"/>
      <c r="K64" s="122"/>
    </row>
    <row r="65" spans="1:11" s="8" customFormat="1" ht="12.75">
      <c r="A65" s="165"/>
      <c r="B65" s="191" t="s">
        <v>287</v>
      </c>
      <c r="C65" s="190"/>
      <c r="D65" s="190"/>
      <c r="E65" s="166"/>
      <c r="F65" s="64"/>
      <c r="G65" s="111"/>
      <c r="H65" s="199">
        <f>IF(E65="","",IF(E65=100000,"«- Correct!","«- Try again!"))</f>
      </c>
      <c r="I65" s="199"/>
      <c r="J65" s="122"/>
      <c r="K65" s="122"/>
    </row>
    <row r="66" spans="1:11" s="8" customFormat="1" ht="12.75">
      <c r="A66" s="30">
        <f>IF(A65="","",IF(A65="S","Correct!","Try again!"))</f>
      </c>
      <c r="B66" s="191" t="s">
        <v>288</v>
      </c>
      <c r="C66" s="190"/>
      <c r="D66" s="190"/>
      <c r="E66" s="152"/>
      <c r="F66" s="106"/>
      <c r="G66" s="1"/>
      <c r="H66" s="199">
        <f>IF(E66="","",IF(E66=200000,"«- Correct!","«- Try again!"))</f>
      </c>
      <c r="I66" s="199"/>
      <c r="J66" s="122"/>
      <c r="K66" s="122"/>
    </row>
    <row r="67" spans="1:11" s="8" customFormat="1" ht="12.75">
      <c r="A67" s="30"/>
      <c r="B67" s="191" t="s">
        <v>289</v>
      </c>
      <c r="C67" s="190"/>
      <c r="D67" s="190"/>
      <c r="E67" s="153"/>
      <c r="F67" s="106"/>
      <c r="G67" s="1"/>
      <c r="H67" s="199">
        <f>IF(E67="","",IF(E67=150000,"«- Correct!","«- Try again!"))</f>
      </c>
      <c r="I67" s="199"/>
      <c r="J67" s="122"/>
      <c r="K67" s="122"/>
    </row>
    <row r="68" spans="1:11" s="8" customFormat="1" ht="12.75">
      <c r="A68" s="30"/>
      <c r="B68" s="191" t="s">
        <v>290</v>
      </c>
      <c r="C68" s="190"/>
      <c r="D68" s="190"/>
      <c r="E68" s="100"/>
      <c r="F68" s="200"/>
      <c r="G68" s="200"/>
      <c r="H68" s="199">
        <f>IF(F68="","",IF(F68=450000,"«- Correct!","«- Try again!"))</f>
      </c>
      <c r="I68" s="199"/>
      <c r="J68" s="122"/>
      <c r="K68" s="122"/>
    </row>
    <row r="69" spans="1:11" s="8" customFormat="1" ht="12.75">
      <c r="A69" s="189" t="s">
        <v>291</v>
      </c>
      <c r="B69" s="189"/>
      <c r="C69" s="189"/>
      <c r="D69" s="189"/>
      <c r="E69" s="189"/>
      <c r="F69" s="1"/>
      <c r="G69" s="1"/>
      <c r="H69" s="122"/>
      <c r="I69" s="122"/>
      <c r="J69" s="122"/>
      <c r="K69" s="122"/>
    </row>
    <row r="70" spans="1:11" s="8" customFormat="1" ht="12.75">
      <c r="A70" s="189"/>
      <c r="B70" s="189"/>
      <c r="C70" s="189"/>
      <c r="D70" s="189"/>
      <c r="E70" s="189"/>
      <c r="F70" s="27"/>
      <c r="G70" s="1"/>
      <c r="H70" s="122"/>
      <c r="I70" s="122"/>
      <c r="J70" s="122"/>
      <c r="K70" s="122"/>
    </row>
    <row r="71" spans="1:11" s="8" customFormat="1" ht="12.75">
      <c r="A71" s="1"/>
      <c r="B71" s="29"/>
      <c r="C71" s="1"/>
      <c r="D71" s="1"/>
      <c r="E71" s="27"/>
      <c r="F71" s="27"/>
      <c r="G71" s="1"/>
      <c r="H71" s="122"/>
      <c r="I71" s="122"/>
      <c r="J71" s="122"/>
      <c r="K71" s="122"/>
    </row>
    <row r="72" spans="1:11" s="8" customFormat="1" ht="12.75">
      <c r="A72" s="165"/>
      <c r="B72" s="191" t="s">
        <v>292</v>
      </c>
      <c r="C72" s="190"/>
      <c r="D72" s="190"/>
      <c r="E72" s="99"/>
      <c r="F72" s="64"/>
      <c r="G72" s="111"/>
      <c r="H72" s="199">
        <f>IF(E72="","",IF(E72=110000,"«- Correct!","«- Try again!"))</f>
      </c>
      <c r="I72" s="199"/>
      <c r="J72" s="122"/>
      <c r="K72" s="122"/>
    </row>
    <row r="73" spans="1:11" s="8" customFormat="1" ht="12.75">
      <c r="A73" s="30">
        <f>IF(A72="","",IF(A72="A","Correct!","Try again!"))</f>
      </c>
      <c r="B73" s="191" t="s">
        <v>290</v>
      </c>
      <c r="C73" s="190"/>
      <c r="D73" s="190"/>
      <c r="E73" s="100"/>
      <c r="F73" s="201"/>
      <c r="G73" s="201"/>
      <c r="H73" s="199">
        <f>IF(F73="","",IF(F73=110000,"«- Correct!","«- Try again!"))</f>
      </c>
      <c r="I73" s="199"/>
      <c r="J73" s="122"/>
      <c r="K73" s="122"/>
    </row>
    <row r="74" spans="1:11" s="8" customFormat="1" ht="12.75">
      <c r="A74" s="189" t="s">
        <v>293</v>
      </c>
      <c r="B74" s="189"/>
      <c r="C74" s="189"/>
      <c r="D74" s="189"/>
      <c r="E74" s="189"/>
      <c r="F74" s="1"/>
      <c r="G74" s="1"/>
      <c r="H74" s="1"/>
      <c r="I74" s="122"/>
      <c r="J74" s="122"/>
      <c r="K74" s="122"/>
    </row>
    <row r="75" spans="1:11" s="8" customFormat="1" ht="12.75">
      <c r="A75" s="189"/>
      <c r="B75" s="189"/>
      <c r="C75" s="189"/>
      <c r="D75" s="189"/>
      <c r="E75" s="189"/>
      <c r="F75" s="27"/>
      <c r="G75" s="1"/>
      <c r="H75" s="1"/>
      <c r="I75" s="122"/>
      <c r="J75" s="122"/>
      <c r="K75" s="122"/>
    </row>
    <row r="76" spans="1:11" s="8" customFormat="1" ht="12.75">
      <c r="A76" s="165"/>
      <c r="B76" s="191" t="s">
        <v>294</v>
      </c>
      <c r="C76" s="190"/>
      <c r="D76" s="190"/>
      <c r="E76" s="99"/>
      <c r="F76" s="64"/>
      <c r="G76" s="111"/>
      <c r="H76" s="199">
        <f>IF(E76="","",IF(E76=11000,"«- Correct!","«- Try again!"))</f>
      </c>
      <c r="I76" s="199"/>
      <c r="J76" s="122"/>
      <c r="K76" s="122"/>
    </row>
    <row r="77" spans="1:11" s="8" customFormat="1" ht="12.75">
      <c r="A77" s="30">
        <f>IF(A76="","",IF(A76="E","Correct!","Try again!"))</f>
      </c>
      <c r="B77" s="191" t="s">
        <v>295</v>
      </c>
      <c r="C77" s="190"/>
      <c r="D77" s="190"/>
      <c r="E77" s="100"/>
      <c r="F77" s="201">
        <f>I52</f>
        <v>0</v>
      </c>
      <c r="G77" s="201"/>
      <c r="H77" s="199" t="str">
        <f>IF(F77="","",IF(F77=11000,"«- Correct!","«- Try again!"))</f>
        <v>«- Try again!</v>
      </c>
      <c r="I77" s="199"/>
      <c r="J77" s="122"/>
      <c r="K77" s="122"/>
    </row>
    <row r="78" spans="1:11" s="8" customFormat="1" ht="12.75">
      <c r="A78" s="189" t="s">
        <v>296</v>
      </c>
      <c r="B78" s="189"/>
      <c r="C78" s="189"/>
      <c r="D78" s="189"/>
      <c r="E78" s="189"/>
      <c r="F78" s="1"/>
      <c r="G78" s="1"/>
      <c r="H78" s="1"/>
      <c r="I78" s="122"/>
      <c r="J78" s="122"/>
      <c r="K78" s="122"/>
    </row>
    <row r="79" spans="1:11" s="8" customFormat="1" ht="12.75">
      <c r="A79" s="189"/>
      <c r="B79" s="189"/>
      <c r="C79" s="189"/>
      <c r="D79" s="189"/>
      <c r="E79" s="189"/>
      <c r="F79" s="27"/>
      <c r="G79" s="1"/>
      <c r="H79" s="1"/>
      <c r="I79" s="122"/>
      <c r="J79" s="122"/>
      <c r="K79" s="122"/>
    </row>
    <row r="80" spans="1:11" s="8" customFormat="1" ht="12.75">
      <c r="A80" s="1"/>
      <c r="B80" s="29"/>
      <c r="C80" s="1"/>
      <c r="D80" s="1"/>
      <c r="E80" s="27"/>
      <c r="F80" s="27"/>
      <c r="G80" s="1"/>
      <c r="H80" s="1"/>
      <c r="I80" s="122"/>
      <c r="J80" s="122"/>
      <c r="K80" s="122"/>
    </row>
    <row r="81" spans="1:11" s="8" customFormat="1" ht="12.75">
      <c r="A81" s="165"/>
      <c r="B81" s="191" t="s">
        <v>297</v>
      </c>
      <c r="C81" s="190"/>
      <c r="D81" s="190"/>
      <c r="E81" s="99"/>
      <c r="F81" s="64"/>
      <c r="G81" s="111"/>
      <c r="H81" s="199">
        <f>IF(E81="","",IF(E81=28000,"«- Correct!","«- Try again!"))</f>
      </c>
      <c r="I81" s="199"/>
      <c r="J81" s="122"/>
      <c r="K81" s="122"/>
    </row>
    <row r="82" spans="1:11" s="8" customFormat="1" ht="12.75">
      <c r="A82" s="30">
        <f>IF(A81="","",IF(A81="P","Correct!","Try again!"))</f>
      </c>
      <c r="B82" s="191" t="s">
        <v>298</v>
      </c>
      <c r="C82" s="190"/>
      <c r="D82" s="190"/>
      <c r="E82" s="100"/>
      <c r="F82" s="201"/>
      <c r="G82" s="201"/>
      <c r="H82" s="199">
        <f>IF(F82="","",IF(F82=28000,"«- Correct!","«- Try again!"))</f>
      </c>
      <c r="I82" s="199"/>
      <c r="J82" s="122"/>
      <c r="K82" s="122"/>
    </row>
    <row r="83" spans="1:11" s="8" customFormat="1" ht="12.75">
      <c r="A83" s="189" t="s">
        <v>299</v>
      </c>
      <c r="B83" s="189"/>
      <c r="C83" s="189"/>
      <c r="D83" s="189"/>
      <c r="E83" s="189"/>
      <c r="F83" s="1"/>
      <c r="G83" s="1"/>
      <c r="H83" s="1"/>
      <c r="I83" s="122"/>
      <c r="J83" s="122"/>
      <c r="K83" s="122"/>
    </row>
    <row r="84" spans="1:11" s="8" customFormat="1" ht="12.75">
      <c r="A84" s="189"/>
      <c r="B84" s="189"/>
      <c r="C84" s="189"/>
      <c r="D84" s="189"/>
      <c r="E84" s="189"/>
      <c r="F84" s="27"/>
      <c r="G84" s="1"/>
      <c r="H84" s="1"/>
      <c r="I84" s="122"/>
      <c r="J84" s="122"/>
      <c r="K84" s="122"/>
    </row>
    <row r="85" spans="1:11" s="8" customFormat="1" ht="12.75">
      <c r="A85" s="165"/>
      <c r="B85" s="191" t="s">
        <v>300</v>
      </c>
      <c r="C85" s="190"/>
      <c r="D85" s="190"/>
      <c r="E85" s="97"/>
      <c r="F85" s="64"/>
      <c r="G85" s="111"/>
      <c r="H85" s="199">
        <f>IF(E85="","",IF(E85=10000,"«- Correct!","«- Try again!"))</f>
      </c>
      <c r="I85" s="199"/>
      <c r="J85" s="122"/>
      <c r="K85" s="122"/>
    </row>
    <row r="86" spans="1:11" s="8" customFormat="1" ht="12.75">
      <c r="A86" s="30">
        <f>IF(A85="","",IF(A85="TA","Correct!","Try again!"))</f>
      </c>
      <c r="B86" s="187" t="s">
        <v>301</v>
      </c>
      <c r="C86" s="185"/>
      <c r="D86" s="185"/>
      <c r="E86" s="99"/>
      <c r="F86" s="64"/>
      <c r="G86" s="1"/>
      <c r="H86" s="199">
        <f>IF(E86="","",IF(E86=8000,"«- Correct!","«- Try again!"))</f>
      </c>
      <c r="I86" s="199"/>
      <c r="J86" s="122"/>
      <c r="K86" s="122"/>
    </row>
    <row r="87" spans="1:11" s="8" customFormat="1" ht="12.75">
      <c r="A87" s="1"/>
      <c r="B87" s="191" t="s">
        <v>302</v>
      </c>
      <c r="C87" s="190"/>
      <c r="D87" s="190"/>
      <c r="E87" s="100"/>
      <c r="F87" s="202"/>
      <c r="G87" s="202"/>
      <c r="H87" s="199">
        <f>IF(F87="","",IF(F87=18000,"«- Correct!","«- Try again!"))</f>
      </c>
      <c r="I87" s="199"/>
      <c r="J87" s="122"/>
      <c r="K87" s="122"/>
    </row>
    <row r="88" spans="1:11" s="8" customFormat="1" ht="12.75">
      <c r="A88" s="189" t="s">
        <v>303</v>
      </c>
      <c r="B88" s="189"/>
      <c r="C88" s="189"/>
      <c r="D88" s="189"/>
      <c r="E88" s="189"/>
      <c r="F88" s="1"/>
      <c r="G88" s="1"/>
      <c r="H88" s="1"/>
      <c r="I88" s="122"/>
      <c r="J88" s="122"/>
      <c r="K88" s="122"/>
    </row>
    <row r="89" spans="1:11" s="8" customFormat="1" ht="12.75">
      <c r="A89" s="189"/>
      <c r="B89" s="189"/>
      <c r="C89" s="189"/>
      <c r="D89" s="189"/>
      <c r="E89" s="189"/>
      <c r="F89" s="27"/>
      <c r="G89" s="1"/>
      <c r="H89" s="1"/>
      <c r="I89" s="122"/>
      <c r="J89" s="122"/>
      <c r="K89" s="122"/>
    </row>
    <row r="90" spans="1:11" s="8" customFormat="1" ht="12.75">
      <c r="A90" s="165"/>
      <c r="B90" s="191" t="s">
        <v>55</v>
      </c>
      <c r="C90" s="190"/>
      <c r="D90" s="190"/>
      <c r="E90" s="99"/>
      <c r="F90" s="64"/>
      <c r="G90" s="1"/>
      <c r="H90" s="199">
        <f>IF(E90="","",IF(E90=90000,"«- Correct!","«- Try again!"))</f>
      </c>
      <c r="I90" s="199"/>
      <c r="J90" s="122"/>
      <c r="K90" s="122"/>
    </row>
    <row r="91" spans="1:11" s="8" customFormat="1" ht="12.75">
      <c r="A91" s="30">
        <f>IF(A90="","",IF(A90="TI","Correct!","Try again!"))</f>
      </c>
      <c r="B91" s="191" t="s">
        <v>304</v>
      </c>
      <c r="C91" s="190"/>
      <c r="D91" s="190"/>
      <c r="E91" s="100"/>
      <c r="F91" s="201"/>
      <c r="G91" s="201"/>
      <c r="H91" s="199">
        <f>IF(F91="","",IF(F91=90000,"«- Correct!","«- Try again!"))</f>
      </c>
      <c r="I91" s="199"/>
      <c r="J91" s="122"/>
      <c r="K91" s="122"/>
    </row>
    <row r="92" spans="1:11" s="8" customFormat="1" ht="12.75">
      <c r="A92" s="189" t="s">
        <v>305</v>
      </c>
      <c r="B92" s="189"/>
      <c r="C92" s="189"/>
      <c r="D92" s="189"/>
      <c r="E92" s="189"/>
      <c r="F92" s="1"/>
      <c r="G92" s="1"/>
      <c r="H92" s="1"/>
      <c r="I92" s="122"/>
      <c r="J92" s="122"/>
      <c r="K92" s="122"/>
    </row>
    <row r="93" spans="1:11" s="8" customFormat="1" ht="12.75">
      <c r="A93" s="189"/>
      <c r="B93" s="189"/>
      <c r="C93" s="189"/>
      <c r="D93" s="189"/>
      <c r="E93" s="189"/>
      <c r="F93" s="1"/>
      <c r="G93" s="1"/>
      <c r="H93" s="1"/>
      <c r="I93" s="122"/>
      <c r="J93" s="122"/>
      <c r="K93" s="122"/>
    </row>
    <row r="94" spans="1:11" s="8" customFormat="1" ht="12.75">
      <c r="A94" s="165"/>
      <c r="B94" s="191" t="s">
        <v>306</v>
      </c>
      <c r="C94" s="190"/>
      <c r="D94" s="190"/>
      <c r="E94" s="99"/>
      <c r="F94" s="64"/>
      <c r="G94" s="111"/>
      <c r="H94" s="199">
        <f>IF(E94="","",IF(E94=6000,"«- Correct!","«- Try again!"))</f>
      </c>
      <c r="I94" s="199"/>
      <c r="J94" s="122"/>
      <c r="K94" s="122"/>
    </row>
    <row r="95" spans="1:11" s="8" customFormat="1" ht="12.75">
      <c r="A95" s="30">
        <f>IF(A94="","",IF(A94="G","Correct!","Try again!"))</f>
      </c>
      <c r="B95" s="191" t="s">
        <v>307</v>
      </c>
      <c r="C95" s="190"/>
      <c r="D95" s="190"/>
      <c r="E95" s="100"/>
      <c r="F95" s="201"/>
      <c r="G95" s="201"/>
      <c r="H95" s="199">
        <f>IF(F95="","",IF(F95=6000,"«- Correct!","«- Try again!"))</f>
      </c>
      <c r="I95" s="199"/>
      <c r="J95" s="122"/>
      <c r="K95" s="122"/>
    </row>
    <row r="96" spans="1:11" s="8" customFormat="1" ht="12.75">
      <c r="A96" s="189" t="s">
        <v>308</v>
      </c>
      <c r="B96" s="189"/>
      <c r="C96" s="189"/>
      <c r="D96" s="189"/>
      <c r="E96" s="189"/>
      <c r="F96" s="106"/>
      <c r="G96" s="1"/>
      <c r="H96" s="1"/>
      <c r="I96" s="122"/>
      <c r="J96" s="122"/>
      <c r="K96" s="122"/>
    </row>
    <row r="97" spans="1:11" s="8" customFormat="1" ht="12.75">
      <c r="A97" s="189"/>
      <c r="B97" s="189"/>
      <c r="C97" s="189"/>
      <c r="D97" s="189"/>
      <c r="E97" s="189"/>
      <c r="F97" s="1"/>
      <c r="G97" s="1"/>
      <c r="H97" s="1"/>
      <c r="I97" s="122"/>
      <c r="J97" s="122"/>
      <c r="K97" s="122"/>
    </row>
    <row r="98" spans="1:11" s="8" customFormat="1" ht="12.75">
      <c r="A98" s="165"/>
      <c r="B98" s="191" t="s">
        <v>309</v>
      </c>
      <c r="C98" s="190"/>
      <c r="D98" s="190"/>
      <c r="E98" s="99"/>
      <c r="F98" s="64"/>
      <c r="G98" s="1"/>
      <c r="H98" s="199">
        <f>IF(E98="","",IF(E98=2000,"«- Correct!","«- Try again!"))</f>
      </c>
      <c r="I98" s="199"/>
      <c r="J98" s="122"/>
      <c r="K98" s="122"/>
    </row>
    <row r="99" spans="1:11" s="8" customFormat="1" ht="12.75">
      <c r="A99" s="30">
        <f>IF(A98="","",IF(A98="ED","Correct!","Try again!"))</f>
      </c>
      <c r="B99" s="191" t="s">
        <v>310</v>
      </c>
      <c r="C99" s="190"/>
      <c r="D99" s="190"/>
      <c r="E99" s="100"/>
      <c r="F99" s="201"/>
      <c r="G99" s="201"/>
      <c r="H99" s="199">
        <f>IF(F99="","",IF(F99=2000,"«- Correct!","«- Try again!"))</f>
      </c>
      <c r="I99" s="199"/>
      <c r="J99" s="122"/>
      <c r="K99" s="122"/>
    </row>
    <row r="100" spans="1:11" s="8" customFormat="1" ht="12.75" customHeight="1">
      <c r="A100" s="189" t="s">
        <v>311</v>
      </c>
      <c r="B100" s="189"/>
      <c r="C100" s="189"/>
      <c r="D100" s="189"/>
      <c r="E100" s="189"/>
      <c r="F100" s="1"/>
      <c r="G100" s="1"/>
      <c r="H100" s="1"/>
      <c r="I100" s="122"/>
      <c r="J100" s="122"/>
      <c r="K100" s="122"/>
    </row>
    <row r="101" spans="1:11" s="8" customFormat="1" ht="12.75">
      <c r="A101" s="189"/>
      <c r="B101" s="189"/>
      <c r="C101" s="189"/>
      <c r="D101" s="189"/>
      <c r="E101" s="189"/>
      <c r="F101" s="1"/>
      <c r="G101" s="1"/>
      <c r="H101" s="1"/>
      <c r="I101" s="122"/>
      <c r="J101" s="122"/>
      <c r="K101" s="122"/>
    </row>
    <row r="102" spans="1:11" s="8" customFormat="1" ht="12.75">
      <c r="A102" s="189"/>
      <c r="B102" s="189"/>
      <c r="C102" s="189"/>
      <c r="D102" s="189"/>
      <c r="E102" s="189"/>
      <c r="F102" s="27"/>
      <c r="G102" s="1"/>
      <c r="H102" s="1"/>
      <c r="I102" s="122"/>
      <c r="J102" s="122"/>
      <c r="K102" s="122"/>
    </row>
    <row r="103" spans="1:11" s="8" customFormat="1" ht="12.75">
      <c r="A103" s="1"/>
      <c r="B103" s="29"/>
      <c r="C103" s="1"/>
      <c r="D103" s="1"/>
      <c r="E103" s="27"/>
      <c r="F103" s="27"/>
      <c r="G103" s="1"/>
      <c r="H103" s="1"/>
      <c r="I103" s="122"/>
      <c r="J103" s="122"/>
      <c r="K103" s="122"/>
    </row>
  </sheetData>
  <sheetProtection password="C690" sheet="1" objects="1" scenarios="1" selectLockedCells="1"/>
  <mergeCells count="118">
    <mergeCell ref="H99:I99"/>
    <mergeCell ref="A100:E102"/>
    <mergeCell ref="H65:I65"/>
    <mergeCell ref="H66:I66"/>
    <mergeCell ref="H67:I67"/>
    <mergeCell ref="H86:I86"/>
    <mergeCell ref="H90:I90"/>
    <mergeCell ref="H98:I98"/>
    <mergeCell ref="H73:I73"/>
    <mergeCell ref="B76:D76"/>
    <mergeCell ref="F99:G99"/>
    <mergeCell ref="F73:G73"/>
    <mergeCell ref="F87:G87"/>
    <mergeCell ref="F91:G91"/>
    <mergeCell ref="F82:G82"/>
    <mergeCell ref="F77:G77"/>
    <mergeCell ref="F95:G95"/>
    <mergeCell ref="H95:I95"/>
    <mergeCell ref="B67:D67"/>
    <mergeCell ref="B68:D68"/>
    <mergeCell ref="F68:G68"/>
    <mergeCell ref="H68:I68"/>
    <mergeCell ref="B90:D90"/>
    <mergeCell ref="H94:I94"/>
    <mergeCell ref="H91:I91"/>
    <mergeCell ref="H85:I85"/>
    <mergeCell ref="H76:I76"/>
    <mergeCell ref="B87:D87"/>
    <mergeCell ref="B81:D81"/>
    <mergeCell ref="H72:I72"/>
    <mergeCell ref="H81:I81"/>
    <mergeCell ref="H82:I82"/>
    <mergeCell ref="H87:I87"/>
    <mergeCell ref="B77:D77"/>
    <mergeCell ref="H77:I77"/>
    <mergeCell ref="A78:E79"/>
    <mergeCell ref="B73:D73"/>
    <mergeCell ref="A74:E75"/>
    <mergeCell ref="B85:D85"/>
    <mergeCell ref="B86:D86"/>
    <mergeCell ref="A96:E97"/>
    <mergeCell ref="A88:E89"/>
    <mergeCell ref="B98:D98"/>
    <mergeCell ref="B99:D99"/>
    <mergeCell ref="B91:D91"/>
    <mergeCell ref="A92:E93"/>
    <mergeCell ref="B94:D94"/>
    <mergeCell ref="B95:D95"/>
    <mergeCell ref="A43:C43"/>
    <mergeCell ref="H28:I28"/>
    <mergeCell ref="B82:D82"/>
    <mergeCell ref="A83:E84"/>
    <mergeCell ref="A30:J30"/>
    <mergeCell ref="F32:I32"/>
    <mergeCell ref="A34:C34"/>
    <mergeCell ref="A35:C35"/>
    <mergeCell ref="A36:C36"/>
    <mergeCell ref="A37:C37"/>
    <mergeCell ref="H21:I21"/>
    <mergeCell ref="H20:I20"/>
    <mergeCell ref="A40:C40"/>
    <mergeCell ref="A33:C33"/>
    <mergeCell ref="A38:C38"/>
    <mergeCell ref="A39:C39"/>
    <mergeCell ref="H27:I27"/>
    <mergeCell ref="H26:I26"/>
    <mergeCell ref="H23:I23"/>
    <mergeCell ref="H22:I22"/>
    <mergeCell ref="A49:C49"/>
    <mergeCell ref="A50:C50"/>
    <mergeCell ref="A26:E26"/>
    <mergeCell ref="A27:E27"/>
    <mergeCell ref="A28:E28"/>
    <mergeCell ref="A29:E29"/>
    <mergeCell ref="A46:C46"/>
    <mergeCell ref="A47:C47"/>
    <mergeCell ref="A41:C41"/>
    <mergeCell ref="A42:C42"/>
    <mergeCell ref="A51:C51"/>
    <mergeCell ref="A52:C52"/>
    <mergeCell ref="A14:E14"/>
    <mergeCell ref="A15:E15"/>
    <mergeCell ref="A16:E16"/>
    <mergeCell ref="A17:E17"/>
    <mergeCell ref="A18:E18"/>
    <mergeCell ref="A19:E19"/>
    <mergeCell ref="A44:C44"/>
    <mergeCell ref="A45:C45"/>
    <mergeCell ref="A53:C53"/>
    <mergeCell ref="B65:D65"/>
    <mergeCell ref="A22:E22"/>
    <mergeCell ref="A23:E23"/>
    <mergeCell ref="A24:E24"/>
    <mergeCell ref="A25:E25"/>
    <mergeCell ref="A48:C48"/>
    <mergeCell ref="A59:C59"/>
    <mergeCell ref="A54:C54"/>
    <mergeCell ref="A55:C55"/>
    <mergeCell ref="A12:E12"/>
    <mergeCell ref="A13:E13"/>
    <mergeCell ref="A69:E70"/>
    <mergeCell ref="A56:C56"/>
    <mergeCell ref="A57:C57"/>
    <mergeCell ref="A20:E20"/>
    <mergeCell ref="A21:E21"/>
    <mergeCell ref="A60:C60"/>
    <mergeCell ref="A61:C61"/>
    <mergeCell ref="A58:C58"/>
    <mergeCell ref="B72:D72"/>
    <mergeCell ref="C1:D1"/>
    <mergeCell ref="C2:D2"/>
    <mergeCell ref="C3:D3"/>
    <mergeCell ref="A7:E7"/>
    <mergeCell ref="A8:E8"/>
    <mergeCell ref="A9:E9"/>
    <mergeCell ref="B66:D66"/>
    <mergeCell ref="A10:E10"/>
    <mergeCell ref="A11:E11"/>
  </mergeCells>
  <dataValidations count="4">
    <dataValidation type="list" allowBlank="1" showInputMessage="1" showErrorMessage="1" sqref="A94 A98 A90 A85 A81 A76 A72 A65">
      <formula1>"A,E,ED,G,P,S,TA,TI"</formula1>
    </dataValidation>
    <dataValidation errorStyle="warning" type="whole" operator="equal" allowBlank="1" showInputMessage="1" showErrorMessage="1" errorTitle="Incorrect entry." error="Please try again." sqref="F96">
      <formula1>2400</formula1>
    </dataValidation>
    <dataValidation type="list" allowBlank="1" showInputMessage="1" showErrorMessage="1" sqref="H39 F39">
      <formula1>"[A],[S]"</formula1>
    </dataValidation>
    <dataValidation type="list" allowBlank="1" showInputMessage="1" showErrorMessage="1" sqref="F34:F38 H45:H59 H40:H42 H34:H38 F45:F59 F40:F42">
      <formula1>"[A],[E],[ED],[G],[P],[S],[TA],[TI]"</formula1>
    </dataValidation>
  </dataValidations>
  <printOptions/>
  <pageMargins left="0.7" right="0.7" top="0.75" bottom="0.75" header="0.3" footer="0.3"/>
  <pageSetup horizontalDpi="600" verticalDpi="600" orientation="portrait" scale="81" r:id="rId3"/>
  <rowBreaks count="1" manualBreakCount="1">
    <brk id="61"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sirish</cp:lastModifiedBy>
  <cp:lastPrinted>2011-11-29T00:12:01Z</cp:lastPrinted>
  <dcterms:created xsi:type="dcterms:W3CDTF">2003-05-30T17:44:23Z</dcterms:created>
  <dcterms:modified xsi:type="dcterms:W3CDTF">2011-12-29T09:36:34Z</dcterms:modified>
  <cp:category/>
  <cp:version/>
  <cp:contentType/>
  <cp:contentStatus/>
</cp:coreProperties>
</file>