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22-01A" sheetId="1" r:id="rId1"/>
    <sheet name="Given P22-01A" sheetId="2" r:id="rId2"/>
    <sheet name="P22-02A" sheetId="3" r:id="rId3"/>
    <sheet name="Given P22-02A" sheetId="4" r:id="rId4"/>
    <sheet name="P22-05Aa" sheetId="5" r:id="rId5"/>
    <sheet name="Given P22-05Aa" sheetId="6" r:id="rId6"/>
    <sheet name="P22-06Aa" sheetId="7" r:id="rId7"/>
    <sheet name="Given P22-06Aa" sheetId="8" r:id="rId8"/>
  </sheets>
  <definedNames>
    <definedName name="_xlnm.Print_Titles" localSheetId="0">'P22-01A'!$1:$4</definedName>
    <definedName name="_xlnm.Print_Titles" localSheetId="6">'P22-06Aa'!$1:$4</definedName>
  </definedNames>
  <calcPr fullCalcOnLoad="1"/>
</workbook>
</file>

<file path=xl/comments1.xml><?xml version="1.0" encoding="utf-8"?>
<comments xmlns="http://schemas.openxmlformats.org/spreadsheetml/2006/main">
  <authors>
    <author>x</author>
    <author>Jack Terry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19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26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C45" authorId="0">
      <text>
        <r>
          <rPr>
            <sz val="8"/>
            <rFont val="Tahoma"/>
            <family val="2"/>
          </rPr>
          <t>Enter appropriate data in yellow cells.  Your entries "Carrying Value" will be verified.</t>
        </r>
      </text>
    </comment>
    <comment ref="D58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D75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83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90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C109" authorId="0">
      <text>
        <r>
          <rPr>
            <sz val="8"/>
            <rFont val="Tahoma"/>
            <family val="2"/>
          </rPr>
          <t>Enter appropriate data in yellow cells.  Your entries "Carrying Value" will be verified.</t>
        </r>
      </text>
    </comment>
    <comment ref="D122" authorId="0">
      <text>
        <r>
          <rPr>
            <sz val="8"/>
            <rFont val="Tahoma"/>
            <family val="2"/>
          </rPr>
          <t>Enter appropriate data in yellow cells.  Your Debit entries will be verified.</t>
        </r>
      </text>
    </comment>
    <comment ref="B14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  <comment ref="B61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</commentList>
</comments>
</file>

<file path=xl/comments3.xml><?xml version="1.0" encoding="utf-8"?>
<comments xmlns="http://schemas.openxmlformats.org/spreadsheetml/2006/main">
  <authors>
    <author>x</author>
    <author>Jack Terry</author>
  </authors>
  <commentList>
    <comment ref="C9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B28" authorId="0">
      <text>
        <r>
          <rPr>
            <sz val="8"/>
            <rFont val="Tahoma"/>
            <family val="2"/>
          </rPr>
          <t>Enter appropriate data in yellow cells.  Your entries for "Carrying Value" will be verified.</t>
        </r>
      </text>
    </comment>
    <comment ref="B29" authorId="0">
      <text>
        <r>
          <rPr>
            <sz val="8"/>
            <rFont val="Tahoma"/>
            <family val="2"/>
          </rPr>
          <t>Round your calculations to 0 decimal points in this column.</t>
        </r>
      </text>
    </comment>
    <comment ref="B38" authorId="0">
      <text>
        <r>
          <rPr>
            <sz val="8"/>
            <rFont val="Tahoma"/>
            <family val="2"/>
          </rPr>
          <t>Rounddown this calculation to -1 decimal points.</t>
        </r>
      </text>
    </comment>
    <comment ref="D47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B50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  <comment ref="B55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</commentList>
</comments>
</file>

<file path=xl/comments5.xml><?xml version="1.0" encoding="utf-8"?>
<comments xmlns="http://schemas.openxmlformats.org/spreadsheetml/2006/main">
  <authors>
    <author>x</author>
    <author>Jack Terry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19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E38" authorId="0">
      <text>
        <r>
          <rPr>
            <sz val="8"/>
            <rFont val="Tahoma"/>
            <family val="2"/>
          </rPr>
          <t>Enter appropriate data in yellow cells.  Your entries for "Carrying Value" will be verified.</t>
        </r>
      </text>
    </comment>
    <comment ref="C39" authorId="0">
      <text>
        <r>
          <rPr>
            <sz val="8"/>
            <rFont val="Tahoma"/>
            <family val="2"/>
          </rPr>
          <t>Round your calculations to 0 decimal points in this column.</t>
        </r>
      </text>
    </comment>
    <comment ref="D5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B14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  <comment ref="B54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  <comment ref="B59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</commentList>
</comments>
</file>

<file path=xl/comments7.xml><?xml version="1.0" encoding="utf-8"?>
<comments xmlns="http://schemas.openxmlformats.org/spreadsheetml/2006/main">
  <authors>
    <author>x</author>
    <author>Jack Terry</author>
  </authors>
  <commentList>
    <comment ref="A76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19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E38" authorId="0">
      <text>
        <r>
          <rPr>
            <sz val="8"/>
            <rFont val="Tahoma"/>
            <family val="2"/>
          </rPr>
          <t>Enter appropriate data in yellow cells.  Your entries for "Carrying Value" will be verified.</t>
        </r>
      </text>
    </comment>
    <comment ref="D5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B14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  <comment ref="B54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  <comment ref="B69" authorId="1">
      <text>
        <r>
          <rPr>
            <sz val="8"/>
            <rFont val="Tahoma"/>
            <family val="2"/>
          </rPr>
          <t>Use this field to enter a short description of the transaction.</t>
        </r>
      </text>
    </comment>
    <comment ref="C39" authorId="1">
      <text>
        <r>
          <rPr>
            <sz val="8"/>
            <rFont val="Tahoma"/>
            <family val="2"/>
          </rPr>
          <t>For this calculation use the =ROUND function, rounding to zero decimal places.</t>
        </r>
      </text>
    </comment>
  </commentList>
</comments>
</file>

<file path=xl/sharedStrings.xml><?xml version="1.0" encoding="utf-8"?>
<sst xmlns="http://schemas.openxmlformats.org/spreadsheetml/2006/main" count="313" uniqueCount="95">
  <si>
    <t>Student Name:</t>
  </si>
  <si>
    <t>Class:</t>
  </si>
  <si>
    <t>Bonds issued, face value</t>
  </si>
  <si>
    <t>Annual interest</t>
  </si>
  <si>
    <t>Maturity in years</t>
  </si>
  <si>
    <t>Issuance price</t>
  </si>
  <si>
    <t>Issue price for Part 6</t>
  </si>
  <si>
    <t>General Journal</t>
  </si>
  <si>
    <t>Part 1.</t>
  </si>
  <si>
    <t>Trans.</t>
  </si>
  <si>
    <t>Date</t>
  </si>
  <si>
    <t>Account Titles</t>
  </si>
  <si>
    <t>no.</t>
  </si>
  <si>
    <t>Debit</t>
  </si>
  <si>
    <t>Credit</t>
  </si>
  <si>
    <t>Jan 1</t>
  </si>
  <si>
    <t>Cash</t>
  </si>
  <si>
    <t>Discount on Bonds Payable</t>
  </si>
  <si>
    <t xml:space="preserve">  Bonds Payable</t>
  </si>
  <si>
    <t>Part 2.</t>
  </si>
  <si>
    <t>Cash payment</t>
  </si>
  <si>
    <t>Straight-line discount amortization</t>
  </si>
  <si>
    <t>Bond interest expense</t>
  </si>
  <si>
    <t>Part 3.</t>
  </si>
  <si>
    <t>Par value at maturity</t>
  </si>
  <si>
    <t>Total repaid</t>
  </si>
  <si>
    <t>Less amount borrowed</t>
  </si>
  <si>
    <t>Total bond interest expense</t>
  </si>
  <si>
    <t xml:space="preserve">  or:</t>
  </si>
  <si>
    <t>Plus discount</t>
  </si>
  <si>
    <t>Part 4.</t>
  </si>
  <si>
    <t>Bond</t>
  </si>
  <si>
    <t>Carrying</t>
  </si>
  <si>
    <t>Discount</t>
  </si>
  <si>
    <t>Value</t>
  </si>
  <si>
    <t>Part 5.</t>
  </si>
  <si>
    <t>Jun 30</t>
  </si>
  <si>
    <t>Bond Interest Expense</t>
  </si>
  <si>
    <t xml:space="preserve">  Discount on Bonds Payable</t>
  </si>
  <si>
    <t xml:space="preserve">  Cash</t>
  </si>
  <si>
    <t>Dec 31</t>
  </si>
  <si>
    <t>Less premium</t>
  </si>
  <si>
    <t>Premium</t>
  </si>
  <si>
    <t>Premium on Bonds Payable</t>
  </si>
  <si>
    <t>Semiannual Interest Period</t>
  </si>
  <si>
    <t>Bonds issued, par value</t>
  </si>
  <si>
    <t>Market interest rate</t>
  </si>
  <si>
    <t>Semiannual</t>
  </si>
  <si>
    <t>Interest</t>
  </si>
  <si>
    <t>Unamortized</t>
  </si>
  <si>
    <t>Paid</t>
  </si>
  <si>
    <t>Expense</t>
  </si>
  <si>
    <t>Amortization</t>
  </si>
  <si>
    <t>Part 3</t>
  </si>
  <si>
    <t>June 30</t>
  </si>
  <si>
    <t>Dec. 31</t>
  </si>
  <si>
    <t>Part 4</t>
  </si>
  <si>
    <t xml:space="preserve">  Premium on Bonds Payable</t>
  </si>
  <si>
    <t xml:space="preserve">  Gain on Retirement of Bonds</t>
  </si>
  <si>
    <t>Check figures:</t>
  </si>
  <si>
    <t>(3)</t>
  </si>
  <si>
    <t>Part  6-1.</t>
  </si>
  <si>
    <t>Part 6-2.</t>
  </si>
  <si>
    <t>Straight-line premium amortization</t>
  </si>
  <si>
    <t>Part 6-3.</t>
  </si>
  <si>
    <t>Part 6-4.</t>
  </si>
  <si>
    <t>Part 6-5.</t>
  </si>
  <si>
    <t>Check figure:</t>
  </si>
  <si>
    <t>(2) Carrying value</t>
  </si>
  <si>
    <t>Period-End</t>
  </si>
  <si>
    <t>(2)</t>
  </si>
  <si>
    <t>(3) Carrying value</t>
  </si>
  <si>
    <t>(5) Gain</t>
  </si>
  <si>
    <t>Part 5</t>
  </si>
  <si>
    <t>10%.  Without presenting numbers, describe how this change affects amounts</t>
  </si>
  <si>
    <t>HILLSIDE</t>
  </si>
  <si>
    <t>(4) 12/31/2008 carrying value</t>
  </si>
  <si>
    <t>Thirty payments of $120,000</t>
  </si>
  <si>
    <t>ELLIS</t>
  </si>
  <si>
    <t>Ten payments of $8,125</t>
  </si>
  <si>
    <t>LEGACY</t>
  </si>
  <si>
    <t>Eight payments of $8,125</t>
  </si>
  <si>
    <t>IKE</t>
  </si>
  <si>
    <t>reported on Ike's financial statements.</t>
  </si>
  <si>
    <t>Given Data P22-02A:</t>
  </si>
  <si>
    <t>Problem 22-02A</t>
  </si>
  <si>
    <t>Given Data P22-01A:</t>
  </si>
  <si>
    <t>Problem 22-01A</t>
  </si>
  <si>
    <t>Given Data P22-06Aa:</t>
  </si>
  <si>
    <t>Problem 22-06Aa</t>
  </si>
  <si>
    <t>Given Data P22-05Aa:</t>
  </si>
  <si>
    <t>Problem 22-05Aa</t>
  </si>
  <si>
    <t>Six payments of $9,900</t>
  </si>
  <si>
    <t>Bond's Payable</t>
  </si>
  <si>
    <t>Part 6:  Assume that the market rate on January 1, 2010, is 12% instead of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</si>
</sst>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"/>
    <numFmt numFmtId="176" formatCode="0.000"/>
    <numFmt numFmtId="177" formatCode="0.0000"/>
    <numFmt numFmtId="178" formatCode="_(* #,##0.000_);_(* \(#,##0.000\);_(* &quot;-&quot;???_);_(@_)"/>
    <numFmt numFmtId="179" formatCode="0.000000000000000"/>
    <numFmt numFmtId="180" formatCode="&quot;$&quot;#,##0"/>
    <numFmt numFmtId="181" formatCode="0.000000"/>
    <numFmt numFmtId="182" formatCode="#,##0.000000"/>
    <numFmt numFmtId="183" formatCode="0_);[Red]\(0\)"/>
    <numFmt numFmtId="184" formatCode="0.0000000000"/>
    <numFmt numFmtId="185" formatCode="&quot;$&quot;#,##0.0000_);[Red]\(&quot;$&quot;#,##0.0000\)"/>
    <numFmt numFmtId="186" formatCode="&quot;$&quot;#,##0.000000000000_);[Red]\(&quot;$&quot;#,##0.000000000000\)"/>
    <numFmt numFmtId="187" formatCode="0.00000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67" fontId="0" fillId="0" borderId="0" xfId="15" applyNumberFormat="1" applyFont="1" applyBorder="1" applyAlignment="1" applyProtection="1">
      <alignment/>
      <protection/>
    </xf>
    <xf numFmtId="169" fontId="0" fillId="0" borderId="0" xfId="17" applyNumberFormat="1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167" fontId="0" fillId="0" borderId="0" xfId="15" applyNumberFormat="1" applyAlignment="1">
      <alignment/>
    </xf>
    <xf numFmtId="169" fontId="0" fillId="0" borderId="0" xfId="17" applyNumberFormat="1" applyAlignment="1">
      <alignment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0" xfId="17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 quotePrefix="1">
      <alignment/>
      <protection/>
    </xf>
    <xf numFmtId="1" fontId="0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169" fontId="0" fillId="2" borderId="0" xfId="17" applyNumberFormat="1" applyFont="1" applyFill="1" applyBorder="1" applyAlignment="1">
      <alignment/>
    </xf>
    <xf numFmtId="9" fontId="0" fillId="2" borderId="0" xfId="2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0" fontId="0" fillId="2" borderId="0" xfId="0" applyFill="1" applyAlignment="1">
      <alignment/>
    </xf>
    <xf numFmtId="167" fontId="0" fillId="2" borderId="0" xfId="15" applyNumberFormat="1" applyFont="1" applyFill="1" applyBorder="1" applyAlignment="1" applyProtection="1">
      <alignment/>
      <protection/>
    </xf>
    <xf numFmtId="1" fontId="0" fillId="3" borderId="0" xfId="0" applyNumberFormat="1" applyFont="1" applyFill="1" applyBorder="1" applyAlignment="1" applyProtection="1">
      <alignment/>
      <protection/>
    </xf>
    <xf numFmtId="1" fontId="0" fillId="3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0" fontId="0" fillId="2" borderId="0" xfId="0" applyFill="1" applyAlignment="1" quotePrefix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2" fontId="0" fillId="2" borderId="0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14" fontId="0" fillId="2" borderId="0" xfId="0" applyNumberFormat="1" applyFont="1" applyFill="1" applyBorder="1" applyAlignment="1" applyProtection="1">
      <alignment horizontal="left"/>
      <protection/>
    </xf>
    <xf numFmtId="0" fontId="8" fillId="2" borderId="0" xfId="0" applyFont="1" applyFill="1" applyAlignment="1">
      <alignment horizontal="center"/>
    </xf>
    <xf numFmtId="14" fontId="0" fillId="2" borderId="0" xfId="0" applyNumberFormat="1" applyFont="1" applyFill="1" applyBorder="1" applyAlignment="1" applyProtection="1">
      <alignment horizontal="center"/>
      <protection/>
    </xf>
    <xf numFmtId="167" fontId="0" fillId="2" borderId="0" xfId="15" applyNumberFormat="1" applyFill="1" applyAlignment="1">
      <alignment/>
    </xf>
    <xf numFmtId="167" fontId="0" fillId="2" borderId="0" xfId="0" applyNumberFormat="1" applyFont="1" applyFill="1" applyAlignment="1">
      <alignment/>
    </xf>
    <xf numFmtId="164" fontId="0" fillId="2" borderId="0" xfId="21" applyNumberFormat="1" applyFont="1" applyFill="1" applyBorder="1" applyAlignment="1">
      <alignment/>
    </xf>
    <xf numFmtId="0" fontId="0" fillId="2" borderId="0" xfId="0" applyFill="1" applyAlignment="1" quotePrefix="1">
      <alignment horizontal="center"/>
    </xf>
    <xf numFmtId="0" fontId="1" fillId="0" borderId="0" xfId="0" applyFont="1" applyAlignment="1" applyProtection="1">
      <alignment/>
      <protection locked="0"/>
    </xf>
    <xf numFmtId="167" fontId="0" fillId="4" borderId="1" xfId="15" applyNumberFormat="1" applyFill="1" applyBorder="1" applyAlignment="1" applyProtection="1">
      <alignment/>
      <protection locked="0"/>
    </xf>
    <xf numFmtId="167" fontId="0" fillId="4" borderId="0" xfId="15" applyNumberFormat="1" applyFont="1" applyFill="1" applyBorder="1" applyAlignment="1" applyProtection="1">
      <alignment/>
      <protection locked="0"/>
    </xf>
    <xf numFmtId="167" fontId="0" fillId="4" borderId="2" xfId="15" applyNumberFormat="1" applyFont="1" applyFill="1" applyBorder="1" applyAlignment="1" applyProtection="1">
      <alignment/>
      <protection locked="0"/>
    </xf>
    <xf numFmtId="169" fontId="0" fillId="4" borderId="1" xfId="17" applyNumberFormat="1" applyFont="1" applyFill="1" applyBorder="1" applyAlignment="1" applyProtection="1">
      <alignment/>
      <protection locked="0"/>
    </xf>
    <xf numFmtId="167" fontId="0" fillId="4" borderId="1" xfId="15" applyNumberFormat="1" applyFont="1" applyFill="1" applyBorder="1" applyAlignment="1" applyProtection="1">
      <alignment/>
      <protection locked="0"/>
    </xf>
    <xf numFmtId="167" fontId="0" fillId="4" borderId="1" xfId="0" applyNumberFormat="1" applyFont="1" applyFill="1" applyBorder="1" applyAlignment="1" applyProtection="1">
      <alignment/>
      <protection locked="0"/>
    </xf>
    <xf numFmtId="167" fontId="0" fillId="4" borderId="0" xfId="15" applyNumberFormat="1" applyFill="1" applyAlignment="1" applyProtection="1">
      <alignment/>
      <protection locked="0"/>
    </xf>
    <xf numFmtId="169" fontId="0" fillId="2" borderId="0" xfId="17" applyNumberFormat="1" applyFont="1" applyFill="1" applyBorder="1" applyAlignment="1" applyProtection="1">
      <alignment/>
      <protection/>
    </xf>
    <xf numFmtId="41" fontId="0" fillId="4" borderId="1" xfId="15" applyNumberFormat="1" applyFont="1" applyFill="1" applyBorder="1" applyAlignment="1" applyProtection="1">
      <alignment/>
      <protection locked="0"/>
    </xf>
    <xf numFmtId="41" fontId="0" fillId="4" borderId="0" xfId="15" applyNumberFormat="1" applyFont="1" applyFill="1" applyBorder="1" applyAlignment="1" applyProtection="1">
      <alignment/>
      <protection locked="0"/>
    </xf>
    <xf numFmtId="41" fontId="0" fillId="4" borderId="1" xfId="15" applyNumberForma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42" fontId="0" fillId="4" borderId="0" xfId="17" applyNumberFormat="1" applyFont="1" applyFill="1" applyBorder="1" applyAlignment="1" applyProtection="1">
      <alignment/>
      <protection locked="0"/>
    </xf>
    <xf numFmtId="42" fontId="0" fillId="4" borderId="3" xfId="17" applyNumberFormat="1" applyFont="1" applyFill="1" applyBorder="1" applyAlignment="1" applyProtection="1">
      <alignment/>
      <protection locked="0"/>
    </xf>
    <xf numFmtId="41" fontId="0" fillId="4" borderId="2" xfId="15" applyNumberFormat="1" applyFont="1" applyFill="1" applyBorder="1" applyAlignment="1" applyProtection="1">
      <alignment/>
      <protection locked="0"/>
    </xf>
    <xf numFmtId="41" fontId="0" fillId="4" borderId="3" xfId="17" applyNumberFormat="1" applyFont="1" applyFill="1" applyBorder="1" applyAlignment="1" applyProtection="1">
      <alignment/>
      <protection locked="0"/>
    </xf>
    <xf numFmtId="41" fontId="0" fillId="4" borderId="4" xfId="17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/>
      <protection/>
    </xf>
    <xf numFmtId="37" fontId="1" fillId="2" borderId="0" xfId="0" applyNumberFormat="1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5" xfId="0" applyNumberFormat="1" applyFont="1" applyFill="1" applyBorder="1" applyAlignment="1" applyProtection="1">
      <alignment horizontal="centerContinuous"/>
      <protection/>
    </xf>
    <xf numFmtId="1" fontId="1" fillId="2" borderId="5" xfId="0" applyNumberFormat="1" applyFont="1" applyFill="1" applyBorder="1" applyAlignment="1" applyProtection="1">
      <alignment horizontal="center"/>
      <protection/>
    </xf>
    <xf numFmtId="41" fontId="0" fillId="4" borderId="0" xfId="15" applyNumberFormat="1" applyFill="1" applyBorder="1" applyAlignment="1" applyProtection="1">
      <alignment/>
      <protection locked="0"/>
    </xf>
    <xf numFmtId="41" fontId="0" fillId="4" borderId="1" xfId="0" applyNumberFormat="1" applyFont="1" applyFill="1" applyBorder="1" applyAlignment="1" applyProtection="1">
      <alignment/>
      <protection locked="0"/>
    </xf>
    <xf numFmtId="41" fontId="0" fillId="4" borderId="2" xfId="15" applyNumberFormat="1" applyFont="1" applyFill="1" applyBorder="1" applyAlignment="1" applyProtection="1">
      <alignment/>
      <protection locked="0"/>
    </xf>
    <xf numFmtId="41" fontId="0" fillId="4" borderId="0" xfId="15" applyNumberFormat="1" applyFill="1" applyAlignment="1" applyProtection="1">
      <alignment/>
      <protection locked="0"/>
    </xf>
    <xf numFmtId="42" fontId="0" fillId="4" borderId="2" xfId="15" applyNumberFormat="1" applyFont="1" applyFill="1" applyBorder="1" applyAlignment="1" applyProtection="1">
      <alignment/>
      <protection locked="0"/>
    </xf>
    <xf numFmtId="42" fontId="0" fillId="4" borderId="0" xfId="15" applyNumberFormat="1" applyFont="1" applyFill="1" applyBorder="1" applyAlignment="1" applyProtection="1">
      <alignment/>
      <protection locked="0"/>
    </xf>
    <xf numFmtId="42" fontId="0" fillId="4" borderId="4" xfId="17" applyNumberFormat="1" applyFont="1" applyFill="1" applyBorder="1" applyAlignment="1" applyProtection="1">
      <alignment/>
      <protection locked="0"/>
    </xf>
    <xf numFmtId="41" fontId="0" fillId="4" borderId="6" xfId="15" applyNumberFormat="1" applyFont="1" applyFill="1" applyBorder="1" applyAlignment="1" applyProtection="1">
      <alignment/>
      <protection locked="0"/>
    </xf>
    <xf numFmtId="42" fontId="0" fillId="4" borderId="1" xfId="17" applyNumberFormat="1" applyFont="1" applyFill="1" applyBorder="1" applyAlignment="1" applyProtection="1">
      <alignment/>
      <protection locked="0"/>
    </xf>
    <xf numFmtId="42" fontId="0" fillId="4" borderId="7" xfId="17" applyNumberFormat="1" applyFont="1" applyFill="1" applyBorder="1" applyAlignment="1" applyProtection="1">
      <alignment/>
      <protection locked="0"/>
    </xf>
    <xf numFmtId="41" fontId="0" fillId="4" borderId="5" xfId="15" applyNumberFormat="1" applyFont="1" applyFill="1" applyBorder="1" applyAlignment="1" applyProtection="1">
      <alignment/>
      <protection locked="0"/>
    </xf>
    <xf numFmtId="41" fontId="0" fillId="4" borderId="1" xfId="17" applyNumberFormat="1" applyFont="1" applyFill="1" applyBorder="1" applyAlignment="1" applyProtection="1">
      <alignment/>
      <protection locked="0"/>
    </xf>
    <xf numFmtId="41" fontId="0" fillId="4" borderId="0" xfId="0" applyNumberFormat="1" applyFont="1" applyFill="1" applyBorder="1" applyAlignment="1" applyProtection="1">
      <alignment/>
      <protection locked="0"/>
    </xf>
    <xf numFmtId="41" fontId="0" fillId="4" borderId="1" xfId="15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 quotePrefix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 quotePrefix="1">
      <alignment/>
      <protection/>
    </xf>
    <xf numFmtId="167" fontId="0" fillId="2" borderId="0" xfId="15" applyNumberFormat="1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Continuous"/>
      <protection/>
    </xf>
    <xf numFmtId="0" fontId="1" fillId="2" borderId="5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69" fontId="0" fillId="2" borderId="0" xfId="17" applyNumberForma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42" fontId="0" fillId="4" borderId="8" xfId="17" applyNumberFormat="1" applyFont="1" applyFill="1" applyBorder="1" applyAlignment="1" applyProtection="1">
      <alignment/>
      <protection locked="0"/>
    </xf>
    <xf numFmtId="42" fontId="0" fillId="4" borderId="9" xfId="17" applyNumberFormat="1" applyFont="1" applyFill="1" applyBorder="1" applyAlignment="1" applyProtection="1">
      <alignment/>
      <protection locked="0"/>
    </xf>
    <xf numFmtId="41" fontId="0" fillId="4" borderId="10" xfId="15" applyNumberFormat="1" applyFont="1" applyFill="1" applyBorder="1" applyAlignment="1" applyProtection="1">
      <alignment/>
      <protection locked="0"/>
    </xf>
    <xf numFmtId="41" fontId="0" fillId="4" borderId="11" xfId="15" applyNumberFormat="1" applyFont="1" applyFill="1" applyBorder="1" applyAlignment="1" applyProtection="1">
      <alignment/>
      <protection locked="0"/>
    </xf>
    <xf numFmtId="41" fontId="0" fillId="4" borderId="1" xfId="15" applyNumberFormat="1" applyFill="1" applyBorder="1" applyAlignment="1" applyProtection="1">
      <alignment/>
      <protection locked="0"/>
    </xf>
    <xf numFmtId="42" fontId="0" fillId="4" borderId="0" xfId="17" applyNumberFormat="1" applyFill="1" applyAlignment="1" applyProtection="1">
      <alignment/>
      <protection locked="0"/>
    </xf>
    <xf numFmtId="42" fontId="0" fillId="4" borderId="12" xfId="17" applyNumberFormat="1" applyFont="1" applyFill="1" applyBorder="1" applyAlignment="1" applyProtection="1">
      <alignment/>
      <protection locked="0"/>
    </xf>
    <xf numFmtId="42" fontId="0" fillId="4" borderId="0" xfId="17" applyNumberFormat="1" applyFill="1" applyAlignment="1" applyProtection="1">
      <alignment/>
      <protection locked="0"/>
    </xf>
    <xf numFmtId="42" fontId="0" fillId="4" borderId="13" xfId="17" applyNumberFormat="1" applyFont="1" applyFill="1" applyBorder="1" applyAlignment="1" applyProtection="1">
      <alignment/>
      <protection locked="0"/>
    </xf>
    <xf numFmtId="41" fontId="0" fillId="4" borderId="2" xfId="15" applyNumberFormat="1" applyFill="1" applyBorder="1" applyAlignment="1" applyProtection="1">
      <alignment horizontal="center"/>
      <protection locked="0"/>
    </xf>
    <xf numFmtId="41" fontId="0" fillId="4" borderId="14" xfId="15" applyNumberFormat="1" applyFont="1" applyFill="1" applyBorder="1" applyAlignment="1" applyProtection="1">
      <alignment/>
      <protection locked="0"/>
    </xf>
    <xf numFmtId="41" fontId="0" fillId="4" borderId="2" xfId="15" applyNumberFormat="1" applyFill="1" applyBorder="1" applyAlignment="1" applyProtection="1">
      <alignment/>
      <protection locked="0"/>
    </xf>
    <xf numFmtId="41" fontId="0" fillId="4" borderId="0" xfId="15" applyNumberFormat="1" applyFill="1" applyAlignment="1" applyProtection="1">
      <alignment horizontal="center"/>
      <protection locked="0"/>
    </xf>
    <xf numFmtId="41" fontId="0" fillId="4" borderId="12" xfId="15" applyNumberFormat="1" applyFont="1" applyFill="1" applyBorder="1" applyAlignment="1" applyProtection="1">
      <alignment/>
      <protection locked="0"/>
    </xf>
    <xf numFmtId="41" fontId="0" fillId="4" borderId="0" xfId="15" applyNumberFormat="1" applyFill="1" applyAlignment="1" applyProtection="1">
      <alignment/>
      <protection locked="0"/>
    </xf>
    <xf numFmtId="41" fontId="0" fillId="4" borderId="0" xfId="0" applyNumberFormat="1" applyFont="1" applyFill="1" applyAlignment="1" applyProtection="1">
      <alignment/>
      <protection locked="0"/>
    </xf>
    <xf numFmtId="41" fontId="0" fillId="4" borderId="1" xfId="0" applyNumberFormat="1" applyFill="1" applyBorder="1" applyAlignment="1" applyProtection="1">
      <alignment/>
      <protection locked="0"/>
    </xf>
    <xf numFmtId="41" fontId="0" fillId="4" borderId="12" xfId="17" applyNumberFormat="1" applyFont="1" applyFill="1" applyBorder="1" applyAlignment="1" applyProtection="1">
      <alignment/>
      <protection locked="0"/>
    </xf>
    <xf numFmtId="42" fontId="0" fillId="4" borderId="15" xfId="17" applyNumberFormat="1" applyFont="1" applyFill="1" applyBorder="1" applyAlignment="1" applyProtection="1">
      <alignment/>
      <protection locked="0"/>
    </xf>
    <xf numFmtId="41" fontId="0" fillId="4" borderId="15" xfId="17" applyNumberFormat="1" applyFont="1" applyFill="1" applyBorder="1" applyAlignment="1" applyProtection="1">
      <alignment/>
      <protection locked="0"/>
    </xf>
    <xf numFmtId="49" fontId="3" fillId="4" borderId="0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4" borderId="16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7.57421875" style="5" customWidth="1"/>
    <col min="2" max="2" width="25.8515625" style="5" bestFit="1" customWidth="1"/>
    <col min="3" max="3" width="13.00390625" style="5" bestFit="1" customWidth="1"/>
    <col min="4" max="4" width="13.28125" style="5" bestFit="1" customWidth="1"/>
    <col min="5" max="5" width="12.28125" style="5" bestFit="1" customWidth="1"/>
    <col min="6" max="6" width="9.7109375" style="5" bestFit="1" customWidth="1"/>
    <col min="7" max="16384" width="9.140625" style="5" customWidth="1"/>
  </cols>
  <sheetData>
    <row r="1" spans="1:7" ht="12.75">
      <c r="A1" s="3"/>
      <c r="B1" s="3"/>
      <c r="C1" s="2" t="s">
        <v>0</v>
      </c>
      <c r="D1" s="47"/>
      <c r="E1" s="3"/>
      <c r="F1" s="3"/>
      <c r="G1" s="3"/>
    </row>
    <row r="2" spans="1:7" ht="12.75">
      <c r="A2" s="3"/>
      <c r="B2" s="3"/>
      <c r="C2" s="2" t="s">
        <v>1</v>
      </c>
      <c r="D2" s="47"/>
      <c r="E2" s="3"/>
      <c r="F2" s="3"/>
      <c r="G2" s="3"/>
    </row>
    <row r="3" spans="1:7" ht="12.75">
      <c r="A3" s="3"/>
      <c r="B3" s="3"/>
      <c r="C3" s="3"/>
      <c r="D3" s="4" t="s">
        <v>87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88" t="s">
        <v>75</v>
      </c>
      <c r="B5" s="89"/>
      <c r="C5" s="89"/>
      <c r="D5" s="89"/>
      <c r="E5" s="89"/>
      <c r="F5" s="90"/>
      <c r="G5" s="3"/>
    </row>
    <row r="6" spans="1:7" ht="12.75">
      <c r="A6" s="66" t="s">
        <v>7</v>
      </c>
      <c r="B6" s="29"/>
      <c r="C6" s="29"/>
      <c r="D6" s="29"/>
      <c r="E6" s="29"/>
      <c r="F6" s="90"/>
      <c r="G6" s="3"/>
    </row>
    <row r="7" spans="1:7" ht="12.75">
      <c r="A7" s="91" t="s">
        <v>8</v>
      </c>
      <c r="B7" s="32"/>
      <c r="C7" s="32"/>
      <c r="D7" s="92"/>
      <c r="E7" s="33"/>
      <c r="F7" s="90"/>
      <c r="G7" s="3"/>
    </row>
    <row r="8" spans="1:7" ht="12.75">
      <c r="A8" s="91"/>
      <c r="B8" s="67"/>
      <c r="C8" s="68" t="s">
        <v>9</v>
      </c>
      <c r="D8" s="67"/>
      <c r="E8" s="67"/>
      <c r="F8" s="90"/>
      <c r="G8" s="3"/>
    </row>
    <row r="9" spans="1:7" ht="12.75">
      <c r="A9" s="69" t="s">
        <v>10</v>
      </c>
      <c r="B9" s="69" t="s">
        <v>11</v>
      </c>
      <c r="C9" s="69" t="s">
        <v>12</v>
      </c>
      <c r="D9" s="69" t="s">
        <v>13</v>
      </c>
      <c r="E9" s="69" t="s">
        <v>14</v>
      </c>
      <c r="F9" s="90"/>
      <c r="G9" s="3"/>
    </row>
    <row r="10" spans="1:7" ht="12.75">
      <c r="A10" s="93">
        <v>2010</v>
      </c>
      <c r="B10" s="94"/>
      <c r="C10" s="94"/>
      <c r="D10" s="94"/>
      <c r="E10" s="94"/>
      <c r="F10" s="90"/>
      <c r="G10" s="3"/>
    </row>
    <row r="11" spans="1:7" ht="12.75">
      <c r="A11" s="95" t="s">
        <v>15</v>
      </c>
      <c r="B11" s="94" t="s">
        <v>16</v>
      </c>
      <c r="C11" s="94"/>
      <c r="D11" s="58"/>
      <c r="E11" s="96"/>
      <c r="F11" s="90"/>
      <c r="G11" s="3"/>
    </row>
    <row r="12" spans="1:7" ht="12.75">
      <c r="A12" s="35"/>
      <c r="B12" s="35" t="s">
        <v>17</v>
      </c>
      <c r="C12" s="35"/>
      <c r="D12" s="57"/>
      <c r="E12" s="36"/>
      <c r="F12" s="90"/>
      <c r="G12" s="3"/>
    </row>
    <row r="13" spans="1:7" ht="12.75">
      <c r="A13" s="35"/>
      <c r="B13" s="35" t="s">
        <v>18</v>
      </c>
      <c r="C13" s="35"/>
      <c r="D13" s="36"/>
      <c r="E13" s="56"/>
      <c r="F13" s="90"/>
      <c r="G13" s="3"/>
    </row>
    <row r="14" spans="1:7" ht="12.75">
      <c r="A14" s="35"/>
      <c r="B14" s="126"/>
      <c r="C14" s="126"/>
      <c r="D14" s="126"/>
      <c r="E14" s="126"/>
      <c r="F14" s="90"/>
      <c r="G14" s="3"/>
    </row>
    <row r="15" spans="1:7" ht="12.75">
      <c r="A15" s="35"/>
      <c r="B15" s="35"/>
      <c r="C15" s="35"/>
      <c r="D15" s="35"/>
      <c r="E15" s="35"/>
      <c r="F15" s="90"/>
      <c r="G15" s="3"/>
    </row>
    <row r="16" spans="1:7" ht="12.75">
      <c r="A16" s="9"/>
      <c r="B16" s="9"/>
      <c r="C16" s="9"/>
      <c r="D16" s="9"/>
      <c r="E16" s="9"/>
      <c r="F16" s="3"/>
      <c r="G16" s="3"/>
    </row>
    <row r="17" spans="1:7" ht="12.75">
      <c r="A17" s="60" t="s">
        <v>19</v>
      </c>
      <c r="B17" s="35"/>
      <c r="C17" s="35"/>
      <c r="D17" s="35"/>
      <c r="E17" s="9"/>
      <c r="F17" s="3"/>
      <c r="G17" s="3"/>
    </row>
    <row r="18" spans="1:7" ht="12.75">
      <c r="A18" s="35"/>
      <c r="B18" s="35"/>
      <c r="C18" s="35"/>
      <c r="D18" s="35"/>
      <c r="E18" s="9"/>
      <c r="F18" s="3"/>
      <c r="G18" s="3"/>
    </row>
    <row r="19" spans="1:7" ht="12.75">
      <c r="A19" s="35" t="s">
        <v>20</v>
      </c>
      <c r="B19" s="35"/>
      <c r="C19" s="61"/>
      <c r="D19" s="97">
        <f>IF(C19="","",IF(C19=120000,"«- Correct!","«- Try again!"))</f>
      </c>
      <c r="E19" s="9"/>
      <c r="F19" s="3"/>
      <c r="G19" s="3"/>
    </row>
    <row r="20" spans="1:7" ht="12.75">
      <c r="A20" s="35" t="s">
        <v>21</v>
      </c>
      <c r="B20" s="35"/>
      <c r="C20" s="78"/>
      <c r="D20" s="98">
        <f>IF(C20="","",IF(AND(C20&gt;=18118,C20&lt;=18118.5),"«- Correct!","«- Try again!"))</f>
      </c>
      <c r="E20" s="9"/>
      <c r="F20" s="3"/>
      <c r="G20" s="3"/>
    </row>
    <row r="21" spans="1:7" ht="12.75">
      <c r="A21" s="35" t="s">
        <v>22</v>
      </c>
      <c r="B21" s="35"/>
      <c r="C21" s="79"/>
      <c r="D21" s="98">
        <f>IF(C21="","",IF(AND(C21&gt;=138118,C21&lt;=138118.5),"«- Correct!","«- Try again!"))</f>
      </c>
      <c r="E21" s="9"/>
      <c r="F21" s="3"/>
      <c r="G21" s="3"/>
    </row>
    <row r="22" spans="1:7" ht="12.75">
      <c r="A22" s="35"/>
      <c r="B22" s="35"/>
      <c r="C22" s="36"/>
      <c r="D22" s="35"/>
      <c r="E22" s="9"/>
      <c r="F22" s="3"/>
      <c r="G22" s="3"/>
    </row>
    <row r="23" spans="1:7" ht="12.75">
      <c r="A23" s="9"/>
      <c r="B23" s="9"/>
      <c r="C23" s="9"/>
      <c r="D23" s="9"/>
      <c r="E23" s="9"/>
      <c r="F23" s="3"/>
      <c r="G23" s="3"/>
    </row>
    <row r="24" spans="1:7" ht="12.75">
      <c r="A24" s="60" t="s">
        <v>23</v>
      </c>
      <c r="B24" s="35"/>
      <c r="C24" s="35"/>
      <c r="D24" s="35"/>
      <c r="E24" s="9"/>
      <c r="F24" s="3"/>
      <c r="G24" s="3"/>
    </row>
    <row r="25" spans="1:7" ht="12.75">
      <c r="A25" s="35"/>
      <c r="B25" s="35"/>
      <c r="C25" s="35"/>
      <c r="D25" s="35"/>
      <c r="E25" s="9"/>
      <c r="F25" s="3"/>
      <c r="G25" s="3"/>
    </row>
    <row r="26" spans="1:7" ht="12.75">
      <c r="A26" s="35" t="s">
        <v>77</v>
      </c>
      <c r="B26" s="35"/>
      <c r="C26" s="82"/>
      <c r="D26" s="35"/>
      <c r="E26" s="9"/>
      <c r="F26" s="3"/>
      <c r="G26" s="3"/>
    </row>
    <row r="27" spans="1:7" ht="12.75">
      <c r="A27" s="35" t="s">
        <v>24</v>
      </c>
      <c r="B27" s="35"/>
      <c r="C27" s="84"/>
      <c r="D27" s="35"/>
      <c r="E27" s="9"/>
      <c r="F27" s="3"/>
      <c r="G27" s="3"/>
    </row>
    <row r="28" spans="1:7" ht="12.75">
      <c r="A28" s="35" t="s">
        <v>25</v>
      </c>
      <c r="B28" s="35"/>
      <c r="C28" s="85"/>
      <c r="D28" s="35"/>
      <c r="E28" s="9"/>
      <c r="F28" s="3"/>
      <c r="G28" s="3"/>
    </row>
    <row r="29" spans="1:7" ht="12.75">
      <c r="A29" s="35" t="s">
        <v>26</v>
      </c>
      <c r="B29" s="35"/>
      <c r="C29" s="84"/>
      <c r="D29" s="35"/>
      <c r="E29" s="9"/>
      <c r="F29" s="3"/>
      <c r="G29" s="3"/>
    </row>
    <row r="30" spans="1:7" ht="13.5" thickBot="1">
      <c r="A30" s="35" t="s">
        <v>27</v>
      </c>
      <c r="B30" s="35"/>
      <c r="C30" s="83"/>
      <c r="D30" s="97">
        <f>IF(C30="","",IF(C30=4143552,"«- Correct!","«- Try again!"))</f>
      </c>
      <c r="E30" s="9"/>
      <c r="F30" s="3"/>
      <c r="G30" s="3"/>
    </row>
    <row r="31" spans="1:7" ht="13.5" thickTop="1">
      <c r="A31" s="35"/>
      <c r="B31" s="35"/>
      <c r="C31" s="36"/>
      <c r="D31" s="35"/>
      <c r="E31" s="9"/>
      <c r="F31" s="3"/>
      <c r="G31" s="3"/>
    </row>
    <row r="32" spans="1:7" ht="12.75">
      <c r="A32" s="35" t="s">
        <v>28</v>
      </c>
      <c r="B32" s="35"/>
      <c r="C32" s="36"/>
      <c r="D32" s="35"/>
      <c r="E32" s="9"/>
      <c r="F32" s="3"/>
      <c r="G32" s="3"/>
    </row>
    <row r="33" spans="1:7" ht="12.75">
      <c r="A33" s="35"/>
      <c r="B33" s="35"/>
      <c r="C33" s="36"/>
      <c r="D33" s="35"/>
      <c r="E33" s="9"/>
      <c r="F33" s="3"/>
      <c r="G33" s="3"/>
    </row>
    <row r="34" spans="1:7" ht="12.75">
      <c r="A34" s="35" t="s">
        <v>77</v>
      </c>
      <c r="B34" s="35"/>
      <c r="C34" s="51"/>
      <c r="D34" s="35"/>
      <c r="E34" s="9"/>
      <c r="F34" s="3"/>
      <c r="G34" s="3"/>
    </row>
    <row r="35" spans="1:7" ht="12.75">
      <c r="A35" s="35" t="s">
        <v>29</v>
      </c>
      <c r="B35" s="35"/>
      <c r="C35" s="84"/>
      <c r="D35" s="35"/>
      <c r="E35" s="9"/>
      <c r="F35" s="3"/>
      <c r="G35" s="3"/>
    </row>
    <row r="36" spans="1:7" ht="13.5" thickBot="1">
      <c r="A36" s="35" t="s">
        <v>27</v>
      </c>
      <c r="B36" s="35"/>
      <c r="C36" s="83"/>
      <c r="D36" s="97">
        <f>IF(C36="","",IF(C36=4143552,"«- Correct!","«- Try again!"))</f>
      </c>
      <c r="E36" s="9"/>
      <c r="F36" s="3"/>
      <c r="G36" s="3"/>
    </row>
    <row r="37" spans="1:7" ht="13.5" thickTop="1">
      <c r="A37" s="35"/>
      <c r="B37" s="35"/>
      <c r="C37" s="55"/>
      <c r="D37" s="35"/>
      <c r="E37" s="9"/>
      <c r="F37" s="3"/>
      <c r="G37" s="3"/>
    </row>
    <row r="38" spans="1:7" ht="12.75">
      <c r="A38" s="9"/>
      <c r="B38" s="9"/>
      <c r="C38" s="9"/>
      <c r="D38" s="9"/>
      <c r="E38" s="9"/>
      <c r="F38" s="3"/>
      <c r="G38" s="3"/>
    </row>
    <row r="39" spans="1:7" ht="12.75">
      <c r="A39" s="60" t="s">
        <v>30</v>
      </c>
      <c r="B39" s="35"/>
      <c r="C39" s="35"/>
      <c r="D39" s="35"/>
      <c r="E39" s="35"/>
      <c r="F39" s="3"/>
      <c r="G39" s="3"/>
    </row>
    <row r="40" spans="1:7" ht="12.75">
      <c r="A40" s="88" t="s">
        <v>75</v>
      </c>
      <c r="B40" s="37"/>
      <c r="C40" s="37"/>
      <c r="D40" s="38"/>
      <c r="E40" s="35"/>
      <c r="F40" s="3"/>
      <c r="G40" s="3"/>
    </row>
    <row r="41" spans="1:7" ht="12.75">
      <c r="A41" s="37"/>
      <c r="B41" s="99"/>
      <c r="C41" s="94"/>
      <c r="D41" s="94"/>
      <c r="E41" s="35"/>
      <c r="F41" s="3"/>
      <c r="G41" s="3"/>
    </row>
    <row r="42" spans="1:7" ht="12.75">
      <c r="A42" s="70"/>
      <c r="B42" s="66"/>
      <c r="C42" s="71" t="s">
        <v>49</v>
      </c>
      <c r="D42" s="71" t="s">
        <v>32</v>
      </c>
      <c r="E42" s="35"/>
      <c r="F42" s="3"/>
      <c r="G42" s="3"/>
    </row>
    <row r="43" spans="1:7" ht="12.75">
      <c r="A43" s="72" t="s">
        <v>44</v>
      </c>
      <c r="B43" s="100"/>
      <c r="C43" s="73" t="s">
        <v>33</v>
      </c>
      <c r="D43" s="73" t="s">
        <v>34</v>
      </c>
      <c r="E43" s="35"/>
      <c r="F43" s="3"/>
      <c r="G43" s="3"/>
    </row>
    <row r="44" spans="1:7" ht="12.75">
      <c r="A44" s="35"/>
      <c r="B44" s="90"/>
      <c r="C44" s="35"/>
      <c r="D44" s="35"/>
      <c r="E44" s="35"/>
      <c r="F44" s="3"/>
      <c r="G44" s="3"/>
    </row>
    <row r="45" spans="1:7" ht="12.75">
      <c r="A45" s="90"/>
      <c r="B45" s="40">
        <v>40179</v>
      </c>
      <c r="C45" s="61"/>
      <c r="D45" s="62"/>
      <c r="E45" s="97">
        <f>IF(D45="","",IF(D45=3456448,"«- Correct!","«- Try again!"))</f>
      </c>
      <c r="F45" s="3"/>
      <c r="G45" s="3"/>
    </row>
    <row r="46" spans="1:7" ht="12.75">
      <c r="A46" s="90"/>
      <c r="B46" s="40">
        <v>40359</v>
      </c>
      <c r="C46" s="63"/>
      <c r="D46" s="64"/>
      <c r="E46" s="98">
        <f>IF(D46="","",IF(AND(D46&gt;=3474566,D46&lt;=3474566.5),"«- Correct!","«- Try again!"))</f>
      </c>
      <c r="F46" s="3"/>
      <c r="G46" s="3"/>
    </row>
    <row r="47" spans="1:7" ht="12.75">
      <c r="A47" s="90"/>
      <c r="B47" s="40">
        <v>40543</v>
      </c>
      <c r="C47" s="63"/>
      <c r="D47" s="64"/>
      <c r="E47" s="97">
        <f>IF(D47="","",IF(D47=3492684,"«- Correct!","«- Try again!"))</f>
      </c>
      <c r="F47" s="3"/>
      <c r="G47" s="3"/>
    </row>
    <row r="48" spans="1:7" ht="12.75">
      <c r="A48" s="90"/>
      <c r="B48" s="40">
        <v>40724</v>
      </c>
      <c r="C48" s="63"/>
      <c r="D48" s="64"/>
      <c r="E48" s="97">
        <f>IF(D48="","",IF(D48=3510802,"«- Correct!","«- Try again!"))</f>
      </c>
      <c r="F48" s="3"/>
      <c r="G48" s="3"/>
    </row>
    <row r="49" spans="1:7" ht="12.75">
      <c r="A49" s="90"/>
      <c r="B49" s="40">
        <v>40908</v>
      </c>
      <c r="C49" s="57"/>
      <c r="D49" s="65"/>
      <c r="E49" s="97">
        <f>IF(D49="","",IF(D49=3528920,"«- Correct!","«- Try again!"))</f>
      </c>
      <c r="F49" s="3"/>
      <c r="G49" s="3"/>
    </row>
    <row r="50" spans="1:7" ht="12.75">
      <c r="A50" s="35"/>
      <c r="B50" s="42"/>
      <c r="C50" s="36"/>
      <c r="D50" s="36"/>
      <c r="E50" s="35"/>
      <c r="F50" s="3"/>
      <c r="G50" s="3"/>
    </row>
    <row r="51" spans="1:7" ht="12.75">
      <c r="A51" s="9"/>
      <c r="B51" s="9"/>
      <c r="C51" s="9"/>
      <c r="D51" s="9"/>
      <c r="E51" s="9"/>
      <c r="F51" s="3"/>
      <c r="G51" s="3"/>
    </row>
    <row r="52" spans="1:7" ht="12.75">
      <c r="A52" s="88" t="s">
        <v>75</v>
      </c>
      <c r="B52" s="89"/>
      <c r="C52" s="89"/>
      <c r="D52" s="89"/>
      <c r="E52" s="89"/>
      <c r="F52" s="90"/>
      <c r="G52" s="3"/>
    </row>
    <row r="53" spans="1:7" ht="12.75">
      <c r="A53" s="66" t="s">
        <v>7</v>
      </c>
      <c r="B53" s="29"/>
      <c r="C53" s="29"/>
      <c r="D53" s="29"/>
      <c r="E53" s="29"/>
      <c r="F53" s="90"/>
      <c r="G53" s="3"/>
    </row>
    <row r="54" spans="1:7" ht="12.75">
      <c r="A54" s="91" t="s">
        <v>35</v>
      </c>
      <c r="B54" s="32"/>
      <c r="C54" s="32"/>
      <c r="D54" s="92"/>
      <c r="E54" s="33"/>
      <c r="F54" s="90"/>
      <c r="G54" s="3"/>
    </row>
    <row r="55" spans="1:7" ht="12.75">
      <c r="A55" s="91"/>
      <c r="B55" s="67"/>
      <c r="C55" s="68" t="s">
        <v>9</v>
      </c>
      <c r="D55" s="67"/>
      <c r="E55" s="67"/>
      <c r="F55" s="90"/>
      <c r="G55" s="3"/>
    </row>
    <row r="56" spans="1:7" ht="12.75">
      <c r="A56" s="69" t="s">
        <v>10</v>
      </c>
      <c r="B56" s="69" t="s">
        <v>11</v>
      </c>
      <c r="C56" s="69" t="s">
        <v>12</v>
      </c>
      <c r="D56" s="69" t="s">
        <v>13</v>
      </c>
      <c r="E56" s="69" t="s">
        <v>14</v>
      </c>
      <c r="F56" s="90"/>
      <c r="G56" s="3"/>
    </row>
    <row r="57" spans="1:7" ht="12.75">
      <c r="A57" s="95">
        <v>2010</v>
      </c>
      <c r="B57" s="94"/>
      <c r="C57" s="94"/>
      <c r="D57" s="94"/>
      <c r="E57" s="94"/>
      <c r="F57" s="90"/>
      <c r="G57" s="3"/>
    </row>
    <row r="58" spans="1:7" ht="12.75">
      <c r="A58" s="95" t="s">
        <v>36</v>
      </c>
      <c r="B58" s="94" t="s">
        <v>37</v>
      </c>
      <c r="C58" s="94"/>
      <c r="D58" s="77"/>
      <c r="E58" s="96"/>
      <c r="F58" s="90"/>
      <c r="G58" s="3"/>
    </row>
    <row r="59" spans="1:7" ht="12.75">
      <c r="A59" s="35"/>
      <c r="B59" s="35" t="s">
        <v>38</v>
      </c>
      <c r="C59" s="35"/>
      <c r="D59" s="36"/>
      <c r="E59" s="56"/>
      <c r="F59" s="98">
        <f>IF(E59="","",IF(AND(E59&gt;=18118,E59&lt;=18118.5),"«- Correct!","«- Try again!"))</f>
      </c>
      <c r="G59" s="3"/>
    </row>
    <row r="60" spans="1:7" ht="12.75">
      <c r="A60" s="35"/>
      <c r="B60" s="35" t="s">
        <v>39</v>
      </c>
      <c r="C60" s="35"/>
      <c r="D60" s="36"/>
      <c r="E60" s="63"/>
      <c r="F60" s="97">
        <f>IF(E60="","",IF(E60=120000,"«- Correct!","«- Try again!"))</f>
      </c>
      <c r="G60" s="3"/>
    </row>
    <row r="61" spans="1:7" ht="12.75">
      <c r="A61" s="35"/>
      <c r="B61" s="126"/>
      <c r="C61" s="126"/>
      <c r="D61" s="126"/>
      <c r="E61" s="126"/>
      <c r="F61" s="90"/>
      <c r="G61" s="3"/>
    </row>
    <row r="62" spans="1:7" ht="12.75">
      <c r="A62" s="90"/>
      <c r="B62" s="90"/>
      <c r="C62" s="90"/>
      <c r="D62" s="90"/>
      <c r="E62" s="90"/>
      <c r="F62" s="90"/>
      <c r="G62" s="3"/>
    </row>
    <row r="63" spans="1:7" ht="12.75">
      <c r="A63" s="95" t="s">
        <v>40</v>
      </c>
      <c r="B63" s="94" t="s">
        <v>37</v>
      </c>
      <c r="C63" s="94"/>
      <c r="D63" s="77"/>
      <c r="E63" s="90"/>
      <c r="F63" s="90"/>
      <c r="G63" s="3"/>
    </row>
    <row r="64" spans="1:7" ht="12.75">
      <c r="A64" s="35"/>
      <c r="B64" s="35" t="s">
        <v>38</v>
      </c>
      <c r="C64" s="35"/>
      <c r="D64" s="90"/>
      <c r="E64" s="75"/>
      <c r="F64" s="98">
        <f>IF(E64="","",IF(AND(E64&gt;=18118,E64&lt;=18118.5),"«- Correct!","«- Try again!"))</f>
      </c>
      <c r="G64" s="3"/>
    </row>
    <row r="65" spans="1:7" ht="12.75">
      <c r="A65" s="35"/>
      <c r="B65" s="35" t="s">
        <v>39</v>
      </c>
      <c r="C65" s="35"/>
      <c r="D65" s="90"/>
      <c r="E65" s="76"/>
      <c r="F65" s="97">
        <f>IF(E65="","",IF(E65=120000,"«- Correct!","«- Try again!"))</f>
      </c>
      <c r="G65" s="3"/>
    </row>
    <row r="66" spans="1:7" ht="12.75">
      <c r="A66" s="35"/>
      <c r="B66" s="126"/>
      <c r="C66" s="126"/>
      <c r="D66" s="126"/>
      <c r="E66" s="126"/>
      <c r="F66" s="90"/>
      <c r="G66" s="3"/>
    </row>
    <row r="67" spans="1:7" ht="12.75">
      <c r="A67" s="94"/>
      <c r="B67" s="94"/>
      <c r="C67" s="94"/>
      <c r="D67" s="94"/>
      <c r="E67" s="94"/>
      <c r="F67" s="90"/>
      <c r="G67" s="3"/>
    </row>
    <row r="68" spans="1:7" ht="12.75">
      <c r="A68" s="101"/>
      <c r="B68" s="101"/>
      <c r="C68" s="101"/>
      <c r="D68" s="101"/>
      <c r="E68" s="101"/>
      <c r="F68" s="3"/>
      <c r="G68" s="3"/>
    </row>
    <row r="69" spans="1:7" ht="12.75">
      <c r="A69" s="88" t="s">
        <v>75</v>
      </c>
      <c r="B69" s="89"/>
      <c r="C69" s="89"/>
      <c r="D69" s="89"/>
      <c r="E69" s="89"/>
      <c r="F69" s="90"/>
      <c r="G69" s="3"/>
    </row>
    <row r="70" spans="1:7" ht="12.75">
      <c r="A70" s="66" t="s">
        <v>7</v>
      </c>
      <c r="B70" s="29"/>
      <c r="C70" s="29"/>
      <c r="D70" s="29"/>
      <c r="E70" s="29"/>
      <c r="F70" s="90"/>
      <c r="G70" s="3"/>
    </row>
    <row r="71" spans="1:7" ht="12.75">
      <c r="A71" s="91" t="s">
        <v>61</v>
      </c>
      <c r="B71" s="32"/>
      <c r="C71" s="32"/>
      <c r="D71" s="92"/>
      <c r="E71" s="33"/>
      <c r="F71" s="90"/>
      <c r="G71" s="3"/>
    </row>
    <row r="72" spans="1:7" ht="12.75">
      <c r="A72" s="91"/>
      <c r="B72" s="67"/>
      <c r="C72" s="68" t="s">
        <v>9</v>
      </c>
      <c r="D72" s="67"/>
      <c r="E72" s="67"/>
      <c r="F72" s="90"/>
      <c r="G72" s="3"/>
    </row>
    <row r="73" spans="1:7" ht="12.75">
      <c r="A73" s="69" t="s">
        <v>10</v>
      </c>
      <c r="B73" s="69" t="s">
        <v>11</v>
      </c>
      <c r="C73" s="69" t="s">
        <v>12</v>
      </c>
      <c r="D73" s="69" t="s">
        <v>13</v>
      </c>
      <c r="E73" s="69" t="s">
        <v>14</v>
      </c>
      <c r="F73" s="90"/>
      <c r="G73" s="3"/>
    </row>
    <row r="74" spans="1:7" ht="12.75">
      <c r="A74" s="93">
        <v>2010</v>
      </c>
      <c r="B74" s="94"/>
      <c r="C74" s="94"/>
      <c r="D74" s="94"/>
      <c r="E74" s="94"/>
      <c r="F74" s="90"/>
      <c r="G74" s="3"/>
    </row>
    <row r="75" spans="1:7" ht="12.75">
      <c r="A75" s="95" t="s">
        <v>15</v>
      </c>
      <c r="B75" s="94" t="s">
        <v>16</v>
      </c>
      <c r="C75" s="94"/>
      <c r="D75" s="74"/>
      <c r="E75" s="96"/>
      <c r="F75" s="90"/>
      <c r="G75" s="3"/>
    </row>
    <row r="76" spans="1:7" ht="12.75">
      <c r="A76" s="35"/>
      <c r="B76" s="35" t="s">
        <v>57</v>
      </c>
      <c r="C76" s="35"/>
      <c r="D76" s="102"/>
      <c r="E76" s="56"/>
      <c r="F76" s="97">
        <f>IF(E76="","",IF(E76=895980,"«- Correct!","«- Try again!"))</f>
      </c>
      <c r="G76" s="3"/>
    </row>
    <row r="77" spans="1:7" ht="12.75">
      <c r="A77" s="35"/>
      <c r="B77" s="35" t="s">
        <v>18</v>
      </c>
      <c r="C77" s="35"/>
      <c r="D77" s="36"/>
      <c r="E77" s="63"/>
      <c r="F77" s="97">
        <f>IF(E77="","",IF(E77=4000000,"«- Correct!","«- Try again!"))</f>
      </c>
      <c r="G77" s="3"/>
    </row>
    <row r="78" spans="1:7" ht="12.75">
      <c r="A78" s="35"/>
      <c r="B78" s="126"/>
      <c r="C78" s="126"/>
      <c r="D78" s="126"/>
      <c r="E78" s="126"/>
      <c r="F78" s="90"/>
      <c r="G78" s="3"/>
    </row>
    <row r="79" spans="1:7" ht="12.75">
      <c r="A79" s="35"/>
      <c r="B79" s="35"/>
      <c r="C79" s="35"/>
      <c r="D79" s="35"/>
      <c r="E79" s="35"/>
      <c r="F79" s="90"/>
      <c r="G79" s="3"/>
    </row>
    <row r="80" spans="1:7" ht="12.75">
      <c r="A80" s="9"/>
      <c r="B80" s="9"/>
      <c r="C80" s="9"/>
      <c r="D80" s="9"/>
      <c r="E80" s="9"/>
      <c r="F80" s="3"/>
      <c r="G80" s="3"/>
    </row>
    <row r="81" spans="1:7" ht="12.75">
      <c r="A81" s="60" t="s">
        <v>62</v>
      </c>
      <c r="B81" s="35"/>
      <c r="C81" s="35"/>
      <c r="D81" s="35"/>
      <c r="E81" s="9"/>
      <c r="F81" s="3"/>
      <c r="G81" s="3"/>
    </row>
    <row r="82" spans="1:7" ht="12.75">
      <c r="A82" s="35"/>
      <c r="B82" s="35"/>
      <c r="C82" s="35"/>
      <c r="D82" s="35"/>
      <c r="E82" s="9"/>
      <c r="F82" s="3"/>
      <c r="G82" s="3"/>
    </row>
    <row r="83" spans="1:7" ht="12.75">
      <c r="A83" s="35" t="s">
        <v>20</v>
      </c>
      <c r="B83" s="35"/>
      <c r="C83" s="61"/>
      <c r="D83" s="97">
        <f>IF(C83="","",IF(C83=120000,"«- Correct!","«- Try again!"))</f>
      </c>
      <c r="E83" s="9"/>
      <c r="F83" s="3"/>
      <c r="G83" s="3"/>
    </row>
    <row r="84" spans="1:7" ht="12.75">
      <c r="A84" s="35" t="s">
        <v>63</v>
      </c>
      <c r="B84" s="35"/>
      <c r="C84" s="78"/>
      <c r="D84" s="97">
        <f>IF(C84="","",IF(C84=29866,"«- Correct!","«- Try again!"))</f>
      </c>
      <c r="E84" s="9"/>
      <c r="F84" s="3"/>
      <c r="G84" s="3"/>
    </row>
    <row r="85" spans="1:7" ht="12.75">
      <c r="A85" s="35" t="s">
        <v>22</v>
      </c>
      <c r="B85" s="35"/>
      <c r="C85" s="79"/>
      <c r="D85" s="97">
        <f>IF(C85="","",IF(C85=90134,"«- Correct!","«- Try again!"))</f>
      </c>
      <c r="E85" s="9"/>
      <c r="F85" s="3"/>
      <c r="G85" s="3"/>
    </row>
    <row r="86" spans="1:7" ht="12.75">
      <c r="A86" s="35"/>
      <c r="B86" s="35"/>
      <c r="C86" s="36"/>
      <c r="D86" s="35"/>
      <c r="E86" s="9"/>
      <c r="F86" s="3"/>
      <c r="G86" s="3"/>
    </row>
    <row r="87" spans="1:7" ht="12.75">
      <c r="A87" s="9"/>
      <c r="B87" s="9"/>
      <c r="C87" s="9"/>
      <c r="D87" s="9"/>
      <c r="E87" s="9"/>
      <c r="F87" s="3"/>
      <c r="G87" s="3"/>
    </row>
    <row r="88" spans="1:7" ht="12.75">
      <c r="A88" s="60" t="s">
        <v>64</v>
      </c>
      <c r="B88" s="35"/>
      <c r="C88" s="35"/>
      <c r="D88" s="35"/>
      <c r="E88" s="9"/>
      <c r="F88" s="3"/>
      <c r="G88" s="3"/>
    </row>
    <row r="89" spans="1:7" ht="12.75">
      <c r="A89" s="35"/>
      <c r="B89" s="35"/>
      <c r="C89" s="35"/>
      <c r="D89" s="35"/>
      <c r="E89" s="9"/>
      <c r="F89" s="3"/>
      <c r="G89" s="3"/>
    </row>
    <row r="90" spans="1:7" ht="12.75">
      <c r="A90" s="35" t="s">
        <v>77</v>
      </c>
      <c r="B90" s="35"/>
      <c r="C90" s="82"/>
      <c r="D90" s="35"/>
      <c r="E90" s="9"/>
      <c r="F90" s="3"/>
      <c r="G90" s="3"/>
    </row>
    <row r="91" spans="1:7" ht="12.75">
      <c r="A91" s="35" t="s">
        <v>24</v>
      </c>
      <c r="B91" s="35"/>
      <c r="C91" s="84"/>
      <c r="D91" s="35"/>
      <c r="E91" s="9"/>
      <c r="F91" s="3"/>
      <c r="G91" s="3"/>
    </row>
    <row r="92" spans="1:7" ht="12.75">
      <c r="A92" s="35" t="s">
        <v>25</v>
      </c>
      <c r="B92" s="35"/>
      <c r="C92" s="85"/>
      <c r="D92" s="35"/>
      <c r="E92" s="9"/>
      <c r="F92" s="3"/>
      <c r="G92" s="3"/>
    </row>
    <row r="93" spans="1:7" ht="12.75">
      <c r="A93" s="35" t="s">
        <v>26</v>
      </c>
      <c r="B93" s="35"/>
      <c r="C93" s="84"/>
      <c r="D93" s="35"/>
      <c r="E93" s="9"/>
      <c r="F93" s="3"/>
      <c r="G93" s="3"/>
    </row>
    <row r="94" spans="1:7" ht="13.5" thickBot="1">
      <c r="A94" s="35" t="s">
        <v>27</v>
      </c>
      <c r="B94" s="35"/>
      <c r="C94" s="83"/>
      <c r="D94" s="97">
        <f>IF(C94="","",IF(C94=2704020,"«- Correct!","«- Try again!"))</f>
      </c>
      <c r="E94" s="9"/>
      <c r="F94" s="3"/>
      <c r="G94" s="3"/>
    </row>
    <row r="95" spans="1:7" ht="13.5" thickTop="1">
      <c r="A95" s="35"/>
      <c r="B95" s="35"/>
      <c r="C95" s="36"/>
      <c r="D95" s="35"/>
      <c r="E95" s="9"/>
      <c r="F95" s="3"/>
      <c r="G95" s="3"/>
    </row>
    <row r="96" spans="1:7" ht="12.75">
      <c r="A96" s="35" t="s">
        <v>28</v>
      </c>
      <c r="B96" s="35"/>
      <c r="C96" s="36"/>
      <c r="D96" s="35"/>
      <c r="E96" s="9"/>
      <c r="F96" s="3"/>
      <c r="G96" s="3"/>
    </row>
    <row r="97" spans="1:7" ht="12.75">
      <c r="A97" s="35"/>
      <c r="B97" s="35"/>
      <c r="C97" s="36"/>
      <c r="D97" s="35"/>
      <c r="E97" s="9"/>
      <c r="F97" s="3"/>
      <c r="G97" s="3"/>
    </row>
    <row r="98" spans="1:7" ht="12.75">
      <c r="A98" s="35" t="s">
        <v>77</v>
      </c>
      <c r="B98" s="35"/>
      <c r="C98" s="82"/>
      <c r="D98" s="35"/>
      <c r="E98" s="9"/>
      <c r="F98" s="3"/>
      <c r="G98" s="3"/>
    </row>
    <row r="99" spans="1:7" ht="12.75">
      <c r="A99" s="35" t="s">
        <v>41</v>
      </c>
      <c r="B99" s="35"/>
      <c r="C99" s="84"/>
      <c r="D99" s="35"/>
      <c r="E99" s="9"/>
      <c r="F99" s="3"/>
      <c r="G99" s="3"/>
    </row>
    <row r="100" spans="1:7" ht="13.5" thickBot="1">
      <c r="A100" s="35" t="s">
        <v>27</v>
      </c>
      <c r="B100" s="35"/>
      <c r="C100" s="83"/>
      <c r="D100" s="97">
        <f>IF(C100="","",IF(C100=2704020,"«- Correct!","«- Try again!"))</f>
      </c>
      <c r="E100" s="9"/>
      <c r="F100" s="3"/>
      <c r="G100" s="3"/>
    </row>
    <row r="101" spans="1:7" ht="13.5" thickTop="1">
      <c r="A101" s="35"/>
      <c r="B101" s="35"/>
      <c r="C101" s="55"/>
      <c r="D101" s="35"/>
      <c r="E101" s="9"/>
      <c r="F101" s="3"/>
      <c r="G101" s="3"/>
    </row>
    <row r="102" spans="1:7" ht="12.75">
      <c r="A102" s="9"/>
      <c r="B102" s="9"/>
      <c r="C102" s="9"/>
      <c r="D102" s="9"/>
      <c r="E102" s="9"/>
      <c r="F102" s="3"/>
      <c r="G102" s="3"/>
    </row>
    <row r="103" spans="1:7" ht="12.75">
      <c r="A103" s="60" t="s">
        <v>65</v>
      </c>
      <c r="B103" s="35"/>
      <c r="C103" s="35"/>
      <c r="D103" s="35"/>
      <c r="E103" s="35"/>
      <c r="F103" s="3"/>
      <c r="G103" s="3"/>
    </row>
    <row r="104" spans="1:7" ht="12.75">
      <c r="A104" s="88" t="s">
        <v>75</v>
      </c>
      <c r="B104" s="37"/>
      <c r="C104" s="37"/>
      <c r="D104" s="38"/>
      <c r="E104" s="35"/>
      <c r="F104" s="3"/>
      <c r="G104" s="3"/>
    </row>
    <row r="105" spans="1:7" ht="12.75">
      <c r="A105" s="35"/>
      <c r="B105" s="35"/>
      <c r="C105" s="35"/>
      <c r="D105" s="35"/>
      <c r="E105" s="35"/>
      <c r="F105" s="3"/>
      <c r="G105" s="3"/>
    </row>
    <row r="106" spans="1:7" ht="12.75">
      <c r="A106" s="70"/>
      <c r="B106" s="66"/>
      <c r="C106" s="71" t="s">
        <v>49</v>
      </c>
      <c r="D106" s="71" t="s">
        <v>32</v>
      </c>
      <c r="E106" s="35"/>
      <c r="F106" s="3"/>
      <c r="G106" s="3"/>
    </row>
    <row r="107" spans="1:7" ht="12.75">
      <c r="A107" s="72" t="s">
        <v>44</v>
      </c>
      <c r="B107" s="100"/>
      <c r="C107" s="73" t="s">
        <v>42</v>
      </c>
      <c r="D107" s="73" t="s">
        <v>34</v>
      </c>
      <c r="E107" s="35"/>
      <c r="F107" s="3"/>
      <c r="G107" s="3"/>
    </row>
    <row r="108" spans="1:7" ht="12.75">
      <c r="A108" s="35"/>
      <c r="B108" s="90"/>
      <c r="C108" s="35"/>
      <c r="D108" s="35"/>
      <c r="E108" s="35"/>
      <c r="F108" s="3"/>
      <c r="G108" s="3"/>
    </row>
    <row r="109" spans="1:7" ht="12.75">
      <c r="A109" s="90"/>
      <c r="B109" s="40">
        <v>40179</v>
      </c>
      <c r="C109" s="61"/>
      <c r="D109" s="80"/>
      <c r="E109" s="97">
        <f>IF(D109="","",IF(D109=4895980,"«- Correct!","«- Try again!"))</f>
      </c>
      <c r="F109" s="3"/>
      <c r="G109" s="3"/>
    </row>
    <row r="110" spans="1:7" ht="12.75">
      <c r="A110" s="90"/>
      <c r="B110" s="40">
        <v>40359</v>
      </c>
      <c r="C110" s="63"/>
      <c r="D110" s="81"/>
      <c r="E110" s="97">
        <f>IF(D110="","",IF(D110=4866114,"«- Correct!","«- Try again!"))</f>
      </c>
      <c r="F110" s="3"/>
      <c r="G110" s="3"/>
    </row>
    <row r="111" spans="1:7" ht="12.75">
      <c r="A111" s="90"/>
      <c r="B111" s="40">
        <v>40543</v>
      </c>
      <c r="C111" s="63"/>
      <c r="D111" s="81"/>
      <c r="E111" s="97">
        <f>IF(D111="","",IF(D111=4836248,"«- Correct!","«- Try again!"))</f>
      </c>
      <c r="F111" s="3"/>
      <c r="G111" s="3"/>
    </row>
    <row r="112" spans="1:7" ht="12.75">
      <c r="A112" s="90"/>
      <c r="B112" s="40">
        <v>40724</v>
      </c>
      <c r="C112" s="63"/>
      <c r="D112" s="81"/>
      <c r="E112" s="97">
        <f>IF(D112="","",IF(D112=4806382,"«- Correct!","«- Try again!"))</f>
      </c>
      <c r="F112" s="3"/>
      <c r="G112" s="3"/>
    </row>
    <row r="113" spans="1:7" ht="12.75">
      <c r="A113" s="90"/>
      <c r="B113" s="40">
        <v>40908</v>
      </c>
      <c r="C113" s="63"/>
      <c r="D113" s="81"/>
      <c r="E113" s="97">
        <f>IF(D113="","",IF(D113=4776516,"«- Correct!","«- Try again!"))</f>
      </c>
      <c r="F113" s="3"/>
      <c r="G113" s="3"/>
    </row>
    <row r="114" spans="1:7" ht="12.75">
      <c r="A114" s="35"/>
      <c r="B114" s="42"/>
      <c r="C114" s="36"/>
      <c r="D114" s="36"/>
      <c r="E114" s="35"/>
      <c r="F114" s="3"/>
      <c r="G114" s="3"/>
    </row>
    <row r="115" spans="1:7" ht="12.75">
      <c r="A115" s="9"/>
      <c r="B115" s="9"/>
      <c r="C115" s="9"/>
      <c r="D115" s="9"/>
      <c r="E115" s="9"/>
      <c r="F115" s="3"/>
      <c r="G115" s="3"/>
    </row>
    <row r="116" spans="1:7" ht="12.75">
      <c r="A116" s="88" t="s">
        <v>75</v>
      </c>
      <c r="B116" s="89"/>
      <c r="C116" s="89"/>
      <c r="D116" s="89"/>
      <c r="E116" s="89"/>
      <c r="F116" s="90"/>
      <c r="G116" s="3"/>
    </row>
    <row r="117" spans="1:7" ht="12.75">
      <c r="A117" s="66" t="s">
        <v>7</v>
      </c>
      <c r="B117" s="29"/>
      <c r="C117" s="29"/>
      <c r="D117" s="29"/>
      <c r="E117" s="29"/>
      <c r="F117" s="90"/>
      <c r="G117" s="3"/>
    </row>
    <row r="118" spans="1:7" ht="12.75">
      <c r="A118" s="91" t="s">
        <v>66</v>
      </c>
      <c r="B118" s="32"/>
      <c r="C118" s="32"/>
      <c r="D118" s="92"/>
      <c r="E118" s="33"/>
      <c r="F118" s="90"/>
      <c r="G118" s="3"/>
    </row>
    <row r="119" spans="1:7" ht="12.75">
      <c r="A119" s="91"/>
      <c r="B119" s="67"/>
      <c r="C119" s="68" t="s">
        <v>9</v>
      </c>
      <c r="D119" s="67"/>
      <c r="E119" s="67"/>
      <c r="F119" s="90"/>
      <c r="G119" s="3"/>
    </row>
    <row r="120" spans="1:7" ht="12.75">
      <c r="A120" s="69" t="s">
        <v>10</v>
      </c>
      <c r="B120" s="69" t="s">
        <v>11</v>
      </c>
      <c r="C120" s="69" t="s">
        <v>12</v>
      </c>
      <c r="D120" s="69" t="s">
        <v>13</v>
      </c>
      <c r="E120" s="69" t="s">
        <v>14</v>
      </c>
      <c r="F120" s="90"/>
      <c r="G120" s="3"/>
    </row>
    <row r="121" spans="1:7" ht="12.75">
      <c r="A121" s="95">
        <v>2010</v>
      </c>
      <c r="B121" s="94"/>
      <c r="C121" s="94"/>
      <c r="D121" s="94"/>
      <c r="E121" s="94"/>
      <c r="F121" s="90"/>
      <c r="G121" s="3"/>
    </row>
    <row r="122" spans="1:7" ht="12.75">
      <c r="A122" s="95" t="s">
        <v>36</v>
      </c>
      <c r="B122" s="94" t="s">
        <v>37</v>
      </c>
      <c r="C122" s="94"/>
      <c r="D122" s="48"/>
      <c r="E122" s="97">
        <f>IF(D122="","",IF(D122=90134,"«- Correct!","«- Try again!"))</f>
      </c>
      <c r="F122" s="97"/>
      <c r="G122" s="3"/>
    </row>
    <row r="123" spans="1:7" ht="12.75">
      <c r="A123" s="35"/>
      <c r="B123" s="35" t="s">
        <v>43</v>
      </c>
      <c r="C123" s="35"/>
      <c r="D123" s="49"/>
      <c r="E123" s="97">
        <f>IF(D123="","",IF(D123=29866,"«- Correct!","«- Try again!"))</f>
      </c>
      <c r="F123" s="97"/>
      <c r="G123" s="3"/>
    </row>
    <row r="124" spans="1:7" ht="12.75">
      <c r="A124" s="35"/>
      <c r="B124" s="35" t="s">
        <v>39</v>
      </c>
      <c r="C124" s="35"/>
      <c r="D124" s="36"/>
      <c r="E124" s="56"/>
      <c r="F124" s="97"/>
      <c r="G124" s="3"/>
    </row>
    <row r="125" spans="1:7" ht="12.75">
      <c r="A125" s="35"/>
      <c r="B125" s="126"/>
      <c r="C125" s="126"/>
      <c r="D125" s="126"/>
      <c r="E125" s="126"/>
      <c r="F125" s="90"/>
      <c r="G125" s="3"/>
    </row>
    <row r="126" spans="1:7" ht="12.75">
      <c r="A126" s="90"/>
      <c r="B126" s="90"/>
      <c r="C126" s="90"/>
      <c r="D126" s="90"/>
      <c r="E126" s="90"/>
      <c r="F126" s="90"/>
      <c r="G126" s="3"/>
    </row>
    <row r="127" spans="1:7" ht="12.75">
      <c r="A127" s="95" t="s">
        <v>40</v>
      </c>
      <c r="B127" s="94" t="s">
        <v>37</v>
      </c>
      <c r="C127" s="94"/>
      <c r="D127" s="58"/>
      <c r="E127" s="97">
        <f>IF(D127="","",IF(D127=90134,"«- Correct!","«- Try again!"))</f>
      </c>
      <c r="F127" s="97"/>
      <c r="G127" s="3"/>
    </row>
    <row r="128" spans="1:7" ht="12.75">
      <c r="A128" s="35"/>
      <c r="B128" s="35" t="s">
        <v>43</v>
      </c>
      <c r="C128" s="35"/>
      <c r="D128" s="86"/>
      <c r="E128" s="97">
        <f>IF(D128="","",IF(D128=29866,"«- Correct!","«- Try again!"))</f>
      </c>
      <c r="F128" s="97"/>
      <c r="G128" s="3"/>
    </row>
    <row r="129" spans="1:7" ht="12.75">
      <c r="A129" s="35"/>
      <c r="B129" s="35" t="s">
        <v>39</v>
      </c>
      <c r="C129" s="35"/>
      <c r="D129" s="102"/>
      <c r="E129" s="87"/>
      <c r="F129" s="97"/>
      <c r="G129" s="3"/>
    </row>
    <row r="130" spans="1:7" ht="12.75">
      <c r="A130" s="35"/>
      <c r="B130" s="126"/>
      <c r="C130" s="126"/>
      <c r="D130" s="126"/>
      <c r="E130" s="126"/>
      <c r="F130" s="90"/>
      <c r="G130" s="3"/>
    </row>
    <row r="131" spans="1:7" ht="12.75">
      <c r="A131" s="90"/>
      <c r="B131" s="90"/>
      <c r="C131" s="90"/>
      <c r="D131" s="90"/>
      <c r="E131" s="90"/>
      <c r="F131" s="90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</sheetData>
  <sheetProtection password="C690" sheet="1" objects="1" scenarios="1" selectLockedCells="1"/>
  <mergeCells count="6">
    <mergeCell ref="B125:E125"/>
    <mergeCell ref="B130:E130"/>
    <mergeCell ref="B14:E14"/>
    <mergeCell ref="B61:E61"/>
    <mergeCell ref="B66:E66"/>
    <mergeCell ref="B78:E78"/>
  </mergeCells>
  <dataValidations count="3">
    <dataValidation errorStyle="warning" type="whole" operator="equal" allowBlank="1" showInputMessage="1" showErrorMessage="1" errorTitle="Incorrect entry." error="Please try again." sqref="E13">
      <formula1>4000000</formula1>
    </dataValidation>
    <dataValidation errorStyle="warning" type="whole" operator="equal" allowBlank="1" showInputMessage="1" showErrorMessage="1" errorTitle="Incorrect entry." error="Please try again." sqref="D11">
      <formula1>3456448</formula1>
    </dataValidation>
    <dataValidation errorStyle="warning" type="whole" operator="equal" allowBlank="1" showInputMessage="1" showErrorMessage="1" errorTitle="Incorrect entry." error="Please try again." sqref="D12">
      <formula1>543552</formula1>
    </dataValidation>
  </dataValidations>
  <printOptions horizontalCentered="1"/>
  <pageMargins left="0" right="0" top="1" bottom="1" header="0.5" footer="0.5"/>
  <pageSetup horizontalDpi="600" verticalDpi="600" orientation="portrait" r:id="rId3"/>
  <rowBreaks count="2" manualBreakCount="2">
    <brk id="51" max="255" man="1"/>
    <brk id="8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2" max="2" width="11.28125" style="0" bestFit="1" customWidth="1"/>
    <col min="3" max="3" width="2.7109375" style="0" customWidth="1"/>
  </cols>
  <sheetData>
    <row r="1" spans="1:2" ht="12.75">
      <c r="A1" s="27" t="s">
        <v>86</v>
      </c>
      <c r="B1" s="27"/>
    </row>
    <row r="2" spans="1:2" ht="12.75">
      <c r="A2" s="28"/>
      <c r="B2" s="28"/>
    </row>
    <row r="3" spans="1:3" ht="12.75">
      <c r="A3" s="20" t="s">
        <v>75</v>
      </c>
      <c r="B3" s="21"/>
      <c r="C3" s="25"/>
    </row>
    <row r="4" spans="1:3" ht="12.75">
      <c r="A4" s="19"/>
      <c r="B4" s="19"/>
      <c r="C4" s="25"/>
    </row>
    <row r="5" spans="1:3" ht="12.75">
      <c r="A5" s="19" t="s">
        <v>2</v>
      </c>
      <c r="B5" s="22">
        <v>4000000</v>
      </c>
      <c r="C5" s="25"/>
    </row>
    <row r="6" spans="1:3" ht="12.75">
      <c r="A6" s="19" t="s">
        <v>3</v>
      </c>
      <c r="B6" s="23">
        <v>0.06</v>
      </c>
      <c r="C6" s="25"/>
    </row>
    <row r="7" spans="1:3" ht="12.75">
      <c r="A7" s="19" t="s">
        <v>4</v>
      </c>
      <c r="B7" s="24">
        <v>15</v>
      </c>
      <c r="C7" s="25"/>
    </row>
    <row r="8" spans="1:3" ht="12.75">
      <c r="A8" s="19" t="s">
        <v>5</v>
      </c>
      <c r="B8" s="24">
        <v>3456448</v>
      </c>
      <c r="C8" s="25"/>
    </row>
    <row r="9" spans="1:3" ht="12.75">
      <c r="A9" s="16" t="s">
        <v>6</v>
      </c>
      <c r="B9" s="22">
        <v>4895980</v>
      </c>
      <c r="C9" s="25"/>
    </row>
    <row r="10" spans="1:3" ht="12.75">
      <c r="A10" s="25"/>
      <c r="B10" s="25"/>
      <c r="C10" s="25"/>
    </row>
    <row r="11" spans="1:3" ht="12.75">
      <c r="A11" s="15" t="s">
        <v>59</v>
      </c>
      <c r="B11" s="16"/>
      <c r="C11" s="25"/>
    </row>
    <row r="12" spans="1:3" ht="12.75">
      <c r="A12" s="18" t="s">
        <v>60</v>
      </c>
      <c r="B12" s="17">
        <v>4143552</v>
      </c>
      <c r="C12" s="25"/>
    </row>
    <row r="13" spans="1:3" ht="12.75">
      <c r="A13" s="16" t="s">
        <v>76</v>
      </c>
      <c r="B13" s="26">
        <v>3528920</v>
      </c>
      <c r="C13" s="25"/>
    </row>
    <row r="14" spans="1:3" ht="12.75">
      <c r="A14" s="25"/>
      <c r="B14" s="25"/>
      <c r="C14" s="25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D1" sqref="D1"/>
    </sheetView>
  </sheetViews>
  <sheetFormatPr defaultColWidth="9.140625" defaultRowHeight="12.75"/>
  <cols>
    <col min="1" max="1" width="14.8515625" style="5" customWidth="1"/>
    <col min="2" max="2" width="13.00390625" style="5" customWidth="1"/>
    <col min="3" max="3" width="11.00390625" style="5" customWidth="1"/>
    <col min="4" max="5" width="11.421875" style="5" bestFit="1" customWidth="1"/>
    <col min="6" max="6" width="2.7109375" style="5" customWidth="1"/>
    <col min="7" max="16384" width="9.140625" style="5" customWidth="1"/>
  </cols>
  <sheetData>
    <row r="1" spans="3:4" ht="12.75">
      <c r="C1" s="2" t="s">
        <v>0</v>
      </c>
      <c r="D1" s="47"/>
    </row>
    <row r="2" spans="3:4" ht="12.75">
      <c r="C2" s="2" t="s">
        <v>1</v>
      </c>
      <c r="D2" s="47"/>
    </row>
    <row r="3" spans="3:4" ht="12.75">
      <c r="C3" s="3"/>
      <c r="D3" s="4" t="s">
        <v>85</v>
      </c>
    </row>
    <row r="4" ht="12.75"/>
    <row r="5" spans="1:5" ht="12.75">
      <c r="A5" s="20" t="s">
        <v>78</v>
      </c>
      <c r="B5" s="21"/>
      <c r="C5" s="21"/>
      <c r="D5" s="19"/>
      <c r="E5" s="7"/>
    </row>
    <row r="6" spans="1:5" ht="12.75">
      <c r="A6" s="35"/>
      <c r="B6" s="35"/>
      <c r="C6" s="35"/>
      <c r="D6" s="35"/>
      <c r="E6" s="9"/>
    </row>
    <row r="7" spans="1:5" ht="12.75">
      <c r="A7" s="60" t="s">
        <v>8</v>
      </c>
      <c r="B7" s="35"/>
      <c r="C7" s="35"/>
      <c r="D7" s="35"/>
      <c r="E7" s="9"/>
    </row>
    <row r="8" spans="1:5" ht="12.75">
      <c r="A8" s="35"/>
      <c r="B8" s="35"/>
      <c r="C8" s="35"/>
      <c r="D8" s="35"/>
      <c r="E8" s="9"/>
    </row>
    <row r="9" spans="1:5" ht="12.75">
      <c r="A9" s="35" t="s">
        <v>79</v>
      </c>
      <c r="B9" s="35"/>
      <c r="C9" s="82"/>
      <c r="D9" s="35"/>
      <c r="E9" s="9"/>
    </row>
    <row r="10" spans="1:5" ht="12.75">
      <c r="A10" s="35" t="s">
        <v>24</v>
      </c>
      <c r="B10" s="35"/>
      <c r="C10" s="84"/>
      <c r="D10" s="35"/>
      <c r="E10" s="9"/>
    </row>
    <row r="11" spans="1:5" ht="12.75">
      <c r="A11" s="35" t="s">
        <v>25</v>
      </c>
      <c r="B11" s="35"/>
      <c r="C11" s="85"/>
      <c r="D11" s="35"/>
      <c r="E11" s="9"/>
    </row>
    <row r="12" spans="1:5" ht="12.75">
      <c r="A12" s="35" t="s">
        <v>26</v>
      </c>
      <c r="B12" s="35"/>
      <c r="C12" s="84"/>
      <c r="D12" s="35"/>
      <c r="E12" s="9"/>
    </row>
    <row r="13" spans="1:4" ht="13.5" thickBot="1">
      <c r="A13" s="35" t="s">
        <v>27</v>
      </c>
      <c r="B13" s="35"/>
      <c r="C13" s="83"/>
      <c r="D13" s="41">
        <f>IF(C13="","",IF(C13=75917,"«- Correct!","«- Try again!"))</f>
      </c>
    </row>
    <row r="14" spans="1:5" ht="13.5" thickTop="1">
      <c r="A14" s="35"/>
      <c r="B14" s="35"/>
      <c r="C14" s="36"/>
      <c r="D14" s="35"/>
      <c r="E14" s="9"/>
    </row>
    <row r="15" spans="1:5" ht="12.75">
      <c r="A15" s="35" t="s">
        <v>28</v>
      </c>
      <c r="B15" s="35"/>
      <c r="C15" s="36"/>
      <c r="D15" s="35"/>
      <c r="E15" s="9"/>
    </row>
    <row r="16" spans="1:5" ht="12.75">
      <c r="A16" s="35"/>
      <c r="B16" s="35"/>
      <c r="C16" s="36"/>
      <c r="D16" s="35"/>
      <c r="E16" s="9"/>
    </row>
    <row r="17" spans="1:5" ht="12.75">
      <c r="A17" s="35" t="s">
        <v>79</v>
      </c>
      <c r="B17" s="35"/>
      <c r="C17" s="82"/>
      <c r="D17" s="35"/>
      <c r="E17" s="9"/>
    </row>
    <row r="18" spans="1:5" ht="12.75">
      <c r="A18" s="35" t="s">
        <v>41</v>
      </c>
      <c r="B18" s="35"/>
      <c r="C18" s="84"/>
      <c r="D18" s="35"/>
      <c r="E18" s="9"/>
    </row>
    <row r="19" spans="1:5" ht="13.5" thickBot="1">
      <c r="A19" s="35" t="s">
        <v>27</v>
      </c>
      <c r="B19" s="35"/>
      <c r="C19" s="83"/>
      <c r="D19" s="41">
        <f>IF(C19="","",IF(C19=75917,"«- Correct!","«- Try again!"))</f>
      </c>
      <c r="E19" s="9"/>
    </row>
    <row r="20" spans="1:5" ht="13.5" thickTop="1">
      <c r="A20" s="35"/>
      <c r="B20" s="35"/>
      <c r="C20" s="55"/>
      <c r="D20" s="35"/>
      <c r="E20" s="9"/>
    </row>
    <row r="21" spans="1:5" ht="12.75">
      <c r="A21" s="9"/>
      <c r="B21" s="9"/>
      <c r="C21" s="11"/>
      <c r="D21" s="9"/>
      <c r="E21" s="9"/>
    </row>
    <row r="22" spans="1:4" ht="12.75">
      <c r="A22" s="60" t="s">
        <v>19</v>
      </c>
      <c r="B22" s="35"/>
      <c r="C22" s="35"/>
      <c r="D22" s="39"/>
    </row>
    <row r="23" spans="1:4" ht="12.75">
      <c r="A23" s="20" t="s">
        <v>78</v>
      </c>
      <c r="B23" s="37"/>
      <c r="C23" s="37"/>
      <c r="D23" s="39"/>
    </row>
    <row r="24" spans="1:4" ht="12.75">
      <c r="A24" s="35"/>
      <c r="B24" s="35"/>
      <c r="C24" s="35"/>
      <c r="D24" s="39"/>
    </row>
    <row r="25" spans="1:4" ht="12.75">
      <c r="A25" s="71" t="s">
        <v>47</v>
      </c>
      <c r="B25" s="104"/>
      <c r="C25" s="104"/>
      <c r="D25" s="39"/>
    </row>
    <row r="26" spans="1:4" ht="12.75">
      <c r="A26" s="71" t="s">
        <v>48</v>
      </c>
      <c r="B26" s="71" t="s">
        <v>49</v>
      </c>
      <c r="C26" s="71" t="s">
        <v>32</v>
      </c>
      <c r="D26" s="39"/>
    </row>
    <row r="27" spans="1:4" ht="12.75">
      <c r="A27" s="73" t="s">
        <v>69</v>
      </c>
      <c r="B27" s="105" t="s">
        <v>42</v>
      </c>
      <c r="C27" s="73" t="s">
        <v>34</v>
      </c>
      <c r="D27" s="39"/>
    </row>
    <row r="28" spans="1:4" ht="12.75">
      <c r="A28" s="42">
        <v>40179</v>
      </c>
      <c r="B28" s="106"/>
      <c r="C28" s="107"/>
      <c r="D28" s="41">
        <f>IF(C28="","",IF(C28=255333,"«- Correct!","«- Try again!"))</f>
      </c>
    </row>
    <row r="29" spans="1:4" ht="12.75">
      <c r="A29" s="42">
        <v>40359</v>
      </c>
      <c r="B29" s="108"/>
      <c r="C29" s="57"/>
      <c r="D29" s="41">
        <f>IF(C29="","",IF(C29=254800,"«- Correct!","«- Try again!"))</f>
      </c>
    </row>
    <row r="30" spans="1:4" ht="12.75">
      <c r="A30" s="42">
        <v>40543</v>
      </c>
      <c r="B30" s="108"/>
      <c r="C30" s="63"/>
      <c r="D30" s="41">
        <f>IF(C30="","",IF(C30=254267,"«- Correct!","«- Try again!"))</f>
      </c>
    </row>
    <row r="31" spans="1:4" ht="12.75">
      <c r="A31" s="42">
        <v>40724</v>
      </c>
      <c r="B31" s="108"/>
      <c r="C31" s="63"/>
      <c r="D31" s="41">
        <f>IF(C31="","",IF(C31=253734,"«- Correct!","«- Try again!"))</f>
      </c>
    </row>
    <row r="32" spans="1:4" ht="12.75">
      <c r="A32" s="42">
        <v>40908</v>
      </c>
      <c r="B32" s="108"/>
      <c r="C32" s="63"/>
      <c r="D32" s="41">
        <f>IF(C32="","",IF(C32=253201,"«- Correct!","«- Try again!"))</f>
      </c>
    </row>
    <row r="33" spans="1:4" ht="12.75">
      <c r="A33" s="42">
        <v>41090</v>
      </c>
      <c r="B33" s="108"/>
      <c r="C33" s="63"/>
      <c r="D33" s="41">
        <f>IF(C33="","",IF(C33=252668,"«- Correct!","«- Try again!"))</f>
      </c>
    </row>
    <row r="34" spans="1:4" ht="12.75">
      <c r="A34" s="42">
        <v>41274</v>
      </c>
      <c r="B34" s="108"/>
      <c r="C34" s="63"/>
      <c r="D34" s="41">
        <f>IF(C34="","",IF(C34=252135,"«- Correct!","«- Try again!"))</f>
      </c>
    </row>
    <row r="35" spans="1:4" ht="12.75">
      <c r="A35" s="42">
        <v>41455</v>
      </c>
      <c r="B35" s="108"/>
      <c r="C35" s="63"/>
      <c r="D35" s="41">
        <f>IF(C35="","",IF(C35=251602,"«- Correct!","«- Try again!"))</f>
      </c>
    </row>
    <row r="36" spans="1:4" ht="12.75">
      <c r="A36" s="42">
        <v>41639</v>
      </c>
      <c r="B36" s="108"/>
      <c r="C36" s="63"/>
      <c r="D36" s="41">
        <f>IF(C36="","",IF(C36=251069,"«- Correct!","«- Try again!"))</f>
      </c>
    </row>
    <row r="37" spans="1:4" ht="12.75">
      <c r="A37" s="42">
        <v>41820</v>
      </c>
      <c r="B37" s="108"/>
      <c r="C37" s="63"/>
      <c r="D37" s="41">
        <f>IF(C37="","",IF(C37=250536,"«- Correct!","«- Try again!"))</f>
      </c>
    </row>
    <row r="38" spans="1:4" ht="12.75">
      <c r="A38" s="42">
        <v>42004</v>
      </c>
      <c r="B38" s="109"/>
      <c r="C38" s="57"/>
      <c r="D38" s="41">
        <f>IF(C38="","",IF(C38=250000,"«- Correct!","«- Try again!"))</f>
      </c>
    </row>
    <row r="39" spans="1:5" ht="12.75">
      <c r="A39" s="42"/>
      <c r="B39" s="103"/>
      <c r="C39" s="36"/>
      <c r="D39" s="43"/>
      <c r="E39" s="10"/>
    </row>
    <row r="40" spans="1:5" ht="12.75">
      <c r="A40" s="12"/>
      <c r="B40" s="14"/>
      <c r="C40" s="10"/>
      <c r="D40" s="13"/>
      <c r="E40" s="10"/>
    </row>
    <row r="41" spans="1:6" ht="12.75">
      <c r="A41" s="20" t="s">
        <v>78</v>
      </c>
      <c r="B41" s="37"/>
      <c r="C41" s="37"/>
      <c r="D41" s="37"/>
      <c r="E41" s="37"/>
      <c r="F41" s="39"/>
    </row>
    <row r="42" spans="1:6" ht="12.75">
      <c r="A42" s="66" t="s">
        <v>7</v>
      </c>
      <c r="B42" s="30"/>
      <c r="C42" s="30"/>
      <c r="D42" s="30"/>
      <c r="E42" s="30"/>
      <c r="F42" s="39"/>
    </row>
    <row r="43" spans="1:6" ht="12.75">
      <c r="A43" s="59" t="s">
        <v>53</v>
      </c>
      <c r="B43" s="32"/>
      <c r="C43" s="32"/>
      <c r="D43" s="31"/>
      <c r="E43" s="33"/>
      <c r="F43" s="39"/>
    </row>
    <row r="44" spans="1:6" ht="12.75">
      <c r="A44" s="59"/>
      <c r="B44" s="67"/>
      <c r="C44" s="68" t="s">
        <v>9</v>
      </c>
      <c r="D44" s="67"/>
      <c r="E44" s="67"/>
      <c r="F44" s="39"/>
    </row>
    <row r="45" spans="1:6" ht="12.75">
      <c r="A45" s="69" t="s">
        <v>10</v>
      </c>
      <c r="B45" s="69" t="s">
        <v>11</v>
      </c>
      <c r="C45" s="69" t="s">
        <v>12</v>
      </c>
      <c r="D45" s="69" t="s">
        <v>13</v>
      </c>
      <c r="E45" s="69" t="s">
        <v>14</v>
      </c>
      <c r="F45" s="39"/>
    </row>
    <row r="46" spans="1:6" ht="12.75">
      <c r="A46" s="34">
        <v>2010</v>
      </c>
      <c r="B46" s="25"/>
      <c r="C46" s="25"/>
      <c r="D46" s="25"/>
      <c r="E46" s="25"/>
      <c r="F46" s="39"/>
    </row>
    <row r="47" spans="1:6" ht="12.75">
      <c r="A47" s="34" t="s">
        <v>54</v>
      </c>
      <c r="B47" s="25" t="s">
        <v>37</v>
      </c>
      <c r="C47" s="25"/>
      <c r="D47" s="110"/>
      <c r="E47" s="98">
        <f>IF(D47="","",IF(AND(D47&gt;=7591.7,D47&lt;=7892),"«- Correct!","«- Try again!"))</f>
      </c>
      <c r="F47" s="39"/>
    </row>
    <row r="48" spans="1:6" ht="12.75">
      <c r="A48" s="35"/>
      <c r="B48" s="35" t="s">
        <v>43</v>
      </c>
      <c r="C48" s="35"/>
      <c r="D48" s="57"/>
      <c r="E48" s="98">
        <f>IF(D48="","",IF(AND(D48&gt;=533,D48&lt;=533.3),"«- Correct!","«- Try again!"))</f>
      </c>
      <c r="F48" s="39"/>
    </row>
    <row r="49" spans="1:6" ht="12.75">
      <c r="A49" s="35"/>
      <c r="B49" s="35" t="s">
        <v>39</v>
      </c>
      <c r="C49" s="35"/>
      <c r="D49" s="36"/>
      <c r="E49" s="56"/>
      <c r="F49" s="39"/>
    </row>
    <row r="50" spans="1:7" ht="12.75">
      <c r="A50" s="35"/>
      <c r="B50" s="126"/>
      <c r="C50" s="126"/>
      <c r="D50" s="126"/>
      <c r="E50" s="126"/>
      <c r="F50" s="90"/>
      <c r="G50" s="3"/>
    </row>
    <row r="51" spans="1:6" ht="12.75">
      <c r="A51" s="39"/>
      <c r="B51" s="39"/>
      <c r="C51" s="39"/>
      <c r="D51" s="39"/>
      <c r="E51" s="39"/>
      <c r="F51" s="39"/>
    </row>
    <row r="52" spans="1:6" ht="12.75">
      <c r="A52" s="34" t="s">
        <v>55</v>
      </c>
      <c r="B52" s="25" t="s">
        <v>37</v>
      </c>
      <c r="C52" s="25"/>
      <c r="D52" s="110"/>
      <c r="E52" s="98">
        <f>IF(D52="","",IF(AND(D52&gt;=7591.7,D52&lt;=7892),"«- Correct!","«- Try again!"))</f>
      </c>
      <c r="F52" s="39"/>
    </row>
    <row r="53" spans="1:6" ht="12.75">
      <c r="A53" s="35"/>
      <c r="B53" s="35" t="s">
        <v>43</v>
      </c>
      <c r="C53" s="35"/>
      <c r="D53" s="57"/>
      <c r="E53" s="98">
        <f>IF(D53="","",IF(AND(D53&gt;=533,D53&lt;=533.3),"«- Correct!","«- Try again!"))</f>
      </c>
      <c r="F53" s="39"/>
    </row>
    <row r="54" spans="1:6" ht="12.75">
      <c r="A54" s="35"/>
      <c r="B54" s="35" t="s">
        <v>39</v>
      </c>
      <c r="C54" s="35"/>
      <c r="D54" s="39"/>
      <c r="E54" s="56"/>
      <c r="F54" s="39"/>
    </row>
    <row r="55" spans="1:7" ht="12.75">
      <c r="A55" s="35"/>
      <c r="B55" s="126"/>
      <c r="C55" s="126"/>
      <c r="D55" s="126"/>
      <c r="E55" s="126"/>
      <c r="F55" s="90"/>
      <c r="G55" s="3"/>
    </row>
    <row r="56" spans="1:6" ht="12.75">
      <c r="A56" s="39"/>
      <c r="B56" s="39"/>
      <c r="C56" s="39"/>
      <c r="D56" s="39"/>
      <c r="E56" s="39"/>
      <c r="F56" s="39"/>
    </row>
    <row r="57" ht="12.75"/>
    <row r="75" spans="4:5" ht="12.75">
      <c r="D75" s="6"/>
      <c r="E75" s="6"/>
    </row>
  </sheetData>
  <sheetProtection password="C690" sheet="1" objects="1" scenarios="1" selectLockedCells="1"/>
  <mergeCells count="2">
    <mergeCell ref="B50:E50"/>
    <mergeCell ref="B55:E55"/>
  </mergeCells>
  <printOptions horizontalCentered="1"/>
  <pageMargins left="0" right="0" top="0.5" bottom="0.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9.7109375" style="0" bestFit="1" customWidth="1"/>
    <col min="3" max="3" width="2.7109375" style="0" customWidth="1"/>
  </cols>
  <sheetData>
    <row r="1" spans="1:2" ht="12.75">
      <c r="A1" s="8" t="s">
        <v>84</v>
      </c>
      <c r="B1" s="8"/>
    </row>
    <row r="2" spans="1:2" ht="12.75">
      <c r="A2" s="7"/>
      <c r="B2" s="7"/>
    </row>
    <row r="3" spans="1:3" ht="12.75">
      <c r="A3" s="20" t="s">
        <v>78</v>
      </c>
      <c r="B3" s="21"/>
      <c r="C3" s="25"/>
    </row>
    <row r="4" spans="1:3" ht="12.75">
      <c r="A4" s="19"/>
      <c r="B4" s="19"/>
      <c r="C4" s="25"/>
    </row>
    <row r="5" spans="1:3" ht="12.75">
      <c r="A5" s="19" t="s">
        <v>45</v>
      </c>
      <c r="B5" s="22">
        <v>250000</v>
      </c>
      <c r="C5" s="25"/>
    </row>
    <row r="6" spans="1:3" ht="12.75">
      <c r="A6" s="19" t="s">
        <v>3</v>
      </c>
      <c r="B6" s="45">
        <v>0.065</v>
      </c>
      <c r="C6" s="25"/>
    </row>
    <row r="7" spans="1:3" ht="12.75">
      <c r="A7" s="19" t="s">
        <v>4</v>
      </c>
      <c r="B7" s="24">
        <v>5</v>
      </c>
      <c r="C7" s="25"/>
    </row>
    <row r="8" spans="1:3" ht="12.75">
      <c r="A8" s="19" t="s">
        <v>5</v>
      </c>
      <c r="B8" s="22">
        <v>255533</v>
      </c>
      <c r="C8" s="25"/>
    </row>
    <row r="9" spans="1:3" ht="12.75">
      <c r="A9" s="19" t="s">
        <v>46</v>
      </c>
      <c r="B9" s="23">
        <v>0.06</v>
      </c>
      <c r="C9" s="25"/>
    </row>
    <row r="10" spans="1:3" ht="12.75">
      <c r="A10" s="25"/>
      <c r="B10" s="25"/>
      <c r="C10" s="25"/>
    </row>
    <row r="11" spans="1:3" ht="12.75">
      <c r="A11" s="15" t="s">
        <v>67</v>
      </c>
      <c r="B11" s="16"/>
      <c r="C11" s="25"/>
    </row>
    <row r="12" spans="1:3" ht="12.75">
      <c r="A12" s="16" t="s">
        <v>68</v>
      </c>
      <c r="B12" s="17">
        <v>252668</v>
      </c>
      <c r="C12" s="25"/>
    </row>
    <row r="13" spans="1:3" ht="12.75">
      <c r="A13" s="25"/>
      <c r="B13" s="25"/>
      <c r="C13" s="25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showGridLines="0" workbookViewId="0" topLeftCell="A1">
      <selection activeCell="E1" sqref="E1"/>
    </sheetView>
  </sheetViews>
  <sheetFormatPr defaultColWidth="9.140625" defaultRowHeight="12.75"/>
  <cols>
    <col min="1" max="2" width="13.57421875" style="5" customWidth="1"/>
    <col min="3" max="5" width="11.57421875" style="5" bestFit="1" customWidth="1"/>
    <col min="6" max="6" width="10.57421875" style="5" bestFit="1" customWidth="1"/>
    <col min="7" max="16384" width="9.140625" style="5" customWidth="1"/>
  </cols>
  <sheetData>
    <row r="1" spans="4:5" ht="12.75">
      <c r="D1" s="2" t="s">
        <v>0</v>
      </c>
      <c r="E1" s="47"/>
    </row>
    <row r="2" spans="4:5" ht="12.75">
      <c r="D2" s="2" t="s">
        <v>1</v>
      </c>
      <c r="E2" s="47"/>
    </row>
    <row r="3" spans="4:5" ht="12.75">
      <c r="D3" s="3"/>
      <c r="E3" s="4" t="s">
        <v>91</v>
      </c>
    </row>
    <row r="4" ht="12.75"/>
    <row r="5" spans="1:7" ht="12.75">
      <c r="A5" s="20" t="s">
        <v>80</v>
      </c>
      <c r="B5" s="21"/>
      <c r="C5" s="21"/>
      <c r="D5" s="21"/>
      <c r="E5" s="21"/>
      <c r="F5" s="16"/>
      <c r="G5" s="1"/>
    </row>
    <row r="6" spans="1:7" ht="12.75">
      <c r="A6" s="29" t="s">
        <v>7</v>
      </c>
      <c r="B6" s="30"/>
      <c r="C6" s="30"/>
      <c r="D6" s="30"/>
      <c r="E6" s="30"/>
      <c r="F6" s="19"/>
      <c r="G6" s="1"/>
    </row>
    <row r="7" spans="1:7" ht="12.75">
      <c r="A7" s="59" t="s">
        <v>8</v>
      </c>
      <c r="B7" s="32"/>
      <c r="C7" s="32"/>
      <c r="D7" s="31"/>
      <c r="E7" s="33"/>
      <c r="F7" s="19"/>
      <c r="G7" s="1"/>
    </row>
    <row r="8" spans="1:7" ht="12.75">
      <c r="A8" s="59"/>
      <c r="B8" s="67"/>
      <c r="C8" s="68" t="s">
        <v>9</v>
      </c>
      <c r="D8" s="67"/>
      <c r="E8" s="67"/>
      <c r="F8" s="19"/>
      <c r="G8" s="1"/>
    </row>
    <row r="9" spans="1:7" ht="12.75">
      <c r="A9" s="69" t="s">
        <v>10</v>
      </c>
      <c r="B9" s="69" t="s">
        <v>11</v>
      </c>
      <c r="C9" s="69" t="s">
        <v>12</v>
      </c>
      <c r="D9" s="69" t="s">
        <v>13</v>
      </c>
      <c r="E9" s="69" t="s">
        <v>14</v>
      </c>
      <c r="F9" s="16"/>
      <c r="G9" s="1"/>
    </row>
    <row r="10" spans="1:7" ht="12.75">
      <c r="A10" s="46">
        <v>2010</v>
      </c>
      <c r="B10" s="25"/>
      <c r="C10" s="25"/>
      <c r="D10" s="25"/>
      <c r="E10" s="25"/>
      <c r="F10" s="16"/>
      <c r="G10" s="1"/>
    </row>
    <row r="11" spans="1:6" ht="12.75">
      <c r="A11" s="46" t="s">
        <v>15</v>
      </c>
      <c r="B11" s="25" t="s">
        <v>16</v>
      </c>
      <c r="C11" s="25"/>
      <c r="D11" s="110"/>
      <c r="E11" s="41">
        <f>IF(D11="","",IF(D11=292181,"«- Correct!","«- Try again!"))</f>
      </c>
      <c r="F11" s="39"/>
    </row>
    <row r="12" spans="1:6" ht="12.75">
      <c r="A12" s="35"/>
      <c r="B12" s="35" t="s">
        <v>17</v>
      </c>
      <c r="C12" s="35"/>
      <c r="D12" s="57"/>
      <c r="E12" s="41">
        <f>IF(D12="","",IF(D12=32819,"«- Correct!","«- Try again!"))</f>
      </c>
      <c r="F12" s="39"/>
    </row>
    <row r="13" spans="1:6" ht="12.75">
      <c r="A13" s="35"/>
      <c r="B13" s="35" t="s">
        <v>18</v>
      </c>
      <c r="C13" s="35"/>
      <c r="D13" s="36"/>
      <c r="E13" s="56"/>
      <c r="F13" s="39"/>
    </row>
    <row r="14" spans="1:7" ht="12.75">
      <c r="A14" s="35"/>
      <c r="B14" s="126"/>
      <c r="C14" s="126"/>
      <c r="D14" s="126"/>
      <c r="E14" s="126"/>
      <c r="F14" s="90"/>
      <c r="G14" s="3"/>
    </row>
    <row r="15" spans="1:6" ht="12.75">
      <c r="A15" s="35"/>
      <c r="B15" s="35"/>
      <c r="C15" s="35"/>
      <c r="D15" s="35"/>
      <c r="E15" s="35"/>
      <c r="F15" s="35"/>
    </row>
    <row r="16" spans="1:6" ht="12.75">
      <c r="A16" s="9"/>
      <c r="B16" s="9"/>
      <c r="C16" s="9"/>
      <c r="D16" s="9"/>
      <c r="E16" s="9"/>
      <c r="F16" s="9"/>
    </row>
    <row r="17" spans="1:6" ht="12.75">
      <c r="A17" s="60" t="s">
        <v>19</v>
      </c>
      <c r="B17" s="35"/>
      <c r="C17" s="35"/>
      <c r="D17" s="35"/>
      <c r="E17" s="9"/>
      <c r="F17" s="9"/>
    </row>
    <row r="18" spans="1:6" ht="12.75">
      <c r="A18" s="35"/>
      <c r="B18" s="35"/>
      <c r="C18" s="35"/>
      <c r="D18" s="35"/>
      <c r="E18" s="9"/>
      <c r="F18" s="9"/>
    </row>
    <row r="19" spans="1:6" ht="12.75">
      <c r="A19" s="35" t="s">
        <v>81</v>
      </c>
      <c r="B19" s="35"/>
      <c r="C19" s="82"/>
      <c r="D19" s="35"/>
      <c r="E19" s="9"/>
      <c r="F19" s="9"/>
    </row>
    <row r="20" spans="1:6" ht="12.75">
      <c r="A20" s="35" t="s">
        <v>24</v>
      </c>
      <c r="B20" s="35"/>
      <c r="C20" s="84"/>
      <c r="D20" s="35"/>
      <c r="E20" s="9"/>
      <c r="F20" s="9"/>
    </row>
    <row r="21" spans="1:6" ht="12.75">
      <c r="A21" s="35" t="s">
        <v>25</v>
      </c>
      <c r="B21" s="35"/>
      <c r="C21" s="85"/>
      <c r="D21" s="35"/>
      <c r="E21" s="9"/>
      <c r="F21" s="9"/>
    </row>
    <row r="22" spans="1:6" ht="12.75">
      <c r="A22" s="35" t="s">
        <v>26</v>
      </c>
      <c r="B22" s="35"/>
      <c r="C22" s="84"/>
      <c r="D22" s="35"/>
      <c r="E22" s="9"/>
      <c r="F22" s="9"/>
    </row>
    <row r="23" spans="1:6" ht="13.5" thickBot="1">
      <c r="A23" s="35" t="s">
        <v>27</v>
      </c>
      <c r="B23" s="35"/>
      <c r="C23" s="83"/>
      <c r="D23" s="41">
        <f>IF(C23="","",IF(C23=97819,"«- Correct!","«- Try again!"))</f>
      </c>
      <c r="E23" s="9"/>
      <c r="F23" s="9"/>
    </row>
    <row r="24" spans="1:6" ht="13.5" thickTop="1">
      <c r="A24" s="35"/>
      <c r="B24" s="35"/>
      <c r="C24" s="36"/>
      <c r="D24" s="35"/>
      <c r="E24" s="9"/>
      <c r="F24" s="9"/>
    </row>
    <row r="25" spans="1:6" ht="12.75">
      <c r="A25" s="35" t="s">
        <v>28</v>
      </c>
      <c r="B25" s="35"/>
      <c r="C25" s="36"/>
      <c r="D25" s="35"/>
      <c r="E25" s="9"/>
      <c r="F25" s="9"/>
    </row>
    <row r="26" spans="1:6" ht="12.75">
      <c r="A26" s="35"/>
      <c r="B26" s="35"/>
      <c r="C26" s="36"/>
      <c r="D26" s="35"/>
      <c r="E26" s="9"/>
      <c r="F26" s="9"/>
    </row>
    <row r="27" spans="1:6" ht="12.75">
      <c r="A27" s="35" t="s">
        <v>81</v>
      </c>
      <c r="B27" s="35"/>
      <c r="C27" s="82"/>
      <c r="D27" s="35"/>
      <c r="E27" s="9"/>
      <c r="F27" s="9"/>
    </row>
    <row r="28" spans="1:6" ht="12.75">
      <c r="A28" s="35" t="s">
        <v>29</v>
      </c>
      <c r="B28" s="35"/>
      <c r="C28" s="84"/>
      <c r="D28" s="35"/>
      <c r="E28" s="9"/>
      <c r="F28" s="9"/>
    </row>
    <row r="29" spans="1:6" ht="13.5" thickBot="1">
      <c r="A29" s="35" t="s">
        <v>27</v>
      </c>
      <c r="B29" s="35"/>
      <c r="C29" s="83"/>
      <c r="D29" s="41">
        <f>IF(C29="","",IF(C29=97819,"«- Correct!","«- Try again!"))</f>
      </c>
      <c r="E29" s="9"/>
      <c r="F29" s="9"/>
    </row>
    <row r="30" spans="1:6" ht="13.5" thickTop="1">
      <c r="A30" s="35"/>
      <c r="B30" s="35"/>
      <c r="C30" s="55"/>
      <c r="D30" s="35"/>
      <c r="E30" s="9"/>
      <c r="F30" s="9"/>
    </row>
    <row r="31" spans="1:6" ht="12.75">
      <c r="A31" s="9"/>
      <c r="B31" s="9"/>
      <c r="C31" s="11"/>
      <c r="D31" s="9"/>
      <c r="E31" s="9"/>
      <c r="F31" s="9"/>
    </row>
    <row r="32" spans="1:7" ht="12.75">
      <c r="A32" s="60" t="s">
        <v>23</v>
      </c>
      <c r="B32" s="35"/>
      <c r="C32" s="35"/>
      <c r="D32" s="35"/>
      <c r="E32" s="35"/>
      <c r="F32" s="35"/>
      <c r="G32" s="39"/>
    </row>
    <row r="33" spans="1:7" ht="12.75">
      <c r="A33" s="20" t="s">
        <v>80</v>
      </c>
      <c r="B33" s="37"/>
      <c r="C33" s="37"/>
      <c r="D33" s="37"/>
      <c r="E33" s="37"/>
      <c r="F33" s="37"/>
      <c r="G33" s="39"/>
    </row>
    <row r="34" spans="1:7" ht="12.75">
      <c r="A34" s="35"/>
      <c r="B34" s="35"/>
      <c r="C34" s="35"/>
      <c r="D34" s="35"/>
      <c r="E34" s="35"/>
      <c r="F34" s="35"/>
      <c r="G34" s="39"/>
    </row>
    <row r="35" spans="1:7" ht="12.75">
      <c r="A35" s="71" t="s">
        <v>47</v>
      </c>
      <c r="B35" s="104" t="s">
        <v>16</v>
      </c>
      <c r="C35" s="104" t="s">
        <v>31</v>
      </c>
      <c r="D35" s="104"/>
      <c r="E35" s="71"/>
      <c r="F35" s="71"/>
      <c r="G35" s="39"/>
    </row>
    <row r="36" spans="1:7" ht="12.75">
      <c r="A36" s="71" t="s">
        <v>48</v>
      </c>
      <c r="B36" s="104" t="s">
        <v>48</v>
      </c>
      <c r="C36" s="71" t="s">
        <v>48</v>
      </c>
      <c r="D36" s="104" t="s">
        <v>33</v>
      </c>
      <c r="E36" s="71" t="s">
        <v>49</v>
      </c>
      <c r="F36" s="71" t="s">
        <v>32</v>
      </c>
      <c r="G36" s="39"/>
    </row>
    <row r="37" spans="1:7" ht="12.75">
      <c r="A37" s="73" t="s">
        <v>69</v>
      </c>
      <c r="B37" s="105" t="s">
        <v>50</v>
      </c>
      <c r="C37" s="73" t="s">
        <v>51</v>
      </c>
      <c r="D37" s="105" t="s">
        <v>52</v>
      </c>
      <c r="E37" s="105" t="s">
        <v>33</v>
      </c>
      <c r="F37" s="73" t="s">
        <v>34</v>
      </c>
      <c r="G37" s="39"/>
    </row>
    <row r="38" spans="1:7" ht="12.75">
      <c r="A38" s="42">
        <v>40179</v>
      </c>
      <c r="B38" s="43"/>
      <c r="C38" s="36"/>
      <c r="D38" s="43"/>
      <c r="E38" s="107"/>
      <c r="F38" s="114"/>
      <c r="G38" s="41">
        <f>IF(F38="","",IF(F38=292181,"«- Correct!","«- Try again!"))</f>
      </c>
    </row>
    <row r="39" spans="1:7" ht="12.75">
      <c r="A39" s="42">
        <v>40359</v>
      </c>
      <c r="B39" s="111"/>
      <c r="C39" s="112"/>
      <c r="D39" s="113"/>
      <c r="E39" s="119"/>
      <c r="F39" s="57"/>
      <c r="G39" s="41">
        <f>IF(F39="","",IF(F39=295743,"«- Correct!","«- Try again!"))</f>
      </c>
    </row>
    <row r="40" spans="1:7" ht="12.75">
      <c r="A40" s="42">
        <v>40543</v>
      </c>
      <c r="B40" s="115"/>
      <c r="C40" s="116"/>
      <c r="D40" s="117"/>
      <c r="E40" s="116"/>
      <c r="F40" s="63"/>
      <c r="G40" s="41">
        <f>IF(F40="","",IF(F40=299448,"«- Correct!","«- Try again!"))</f>
      </c>
    </row>
    <row r="41" spans="1:7" ht="12.75">
      <c r="A41" s="42">
        <v>40724</v>
      </c>
      <c r="B41" s="115"/>
      <c r="C41" s="116"/>
      <c r="D41" s="117"/>
      <c r="E41" s="116"/>
      <c r="F41" s="63"/>
      <c r="G41" s="41">
        <f>IF(F41="","",IF(F41=303301,"«- Correct!","«- Try again!"))</f>
      </c>
    </row>
    <row r="42" spans="1:7" ht="12.75">
      <c r="A42" s="42">
        <v>40908</v>
      </c>
      <c r="B42" s="118"/>
      <c r="C42" s="119"/>
      <c r="D42" s="120"/>
      <c r="E42" s="119"/>
      <c r="F42" s="57"/>
      <c r="G42" s="41">
        <f>IF(F42="","",IF(F42=307308,"«- Correct!","«- Try again!"))</f>
      </c>
    </row>
    <row r="43" spans="1:7" ht="12.75">
      <c r="A43" s="42"/>
      <c r="B43" s="43"/>
      <c r="C43" s="36"/>
      <c r="D43" s="43"/>
      <c r="E43" s="36"/>
      <c r="F43" s="36"/>
      <c r="G43" s="39"/>
    </row>
    <row r="44" spans="1:6" ht="12.75">
      <c r="A44" s="12"/>
      <c r="B44" s="13"/>
      <c r="C44" s="10"/>
      <c r="D44" s="13"/>
      <c r="E44" s="10"/>
      <c r="F44" s="10"/>
    </row>
    <row r="45" spans="1:6" ht="12.75">
      <c r="A45" s="20" t="s">
        <v>80</v>
      </c>
      <c r="B45" s="37"/>
      <c r="C45" s="37"/>
      <c r="D45" s="37"/>
      <c r="E45" s="37"/>
      <c r="F45" s="35"/>
    </row>
    <row r="46" spans="1:6" ht="12.75">
      <c r="A46" s="66" t="s">
        <v>7</v>
      </c>
      <c r="B46" s="30"/>
      <c r="C46" s="30"/>
      <c r="D46" s="30"/>
      <c r="E46" s="30"/>
      <c r="F46" s="39"/>
    </row>
    <row r="47" spans="1:6" ht="12.75">
      <c r="A47" s="59" t="s">
        <v>56</v>
      </c>
      <c r="B47" s="32"/>
      <c r="C47" s="32"/>
      <c r="D47" s="31"/>
      <c r="E47" s="33"/>
      <c r="F47" s="39"/>
    </row>
    <row r="48" spans="1:6" ht="12.75">
      <c r="A48" s="59"/>
      <c r="B48" s="67"/>
      <c r="C48" s="68" t="s">
        <v>9</v>
      </c>
      <c r="D48" s="67"/>
      <c r="E48" s="67"/>
      <c r="F48" s="39"/>
    </row>
    <row r="49" spans="1:6" ht="12.75">
      <c r="A49" s="69" t="s">
        <v>10</v>
      </c>
      <c r="B49" s="69" t="s">
        <v>11</v>
      </c>
      <c r="C49" s="69" t="s">
        <v>12</v>
      </c>
      <c r="D49" s="69" t="s">
        <v>13</v>
      </c>
      <c r="E49" s="69" t="s">
        <v>14</v>
      </c>
      <c r="F49" s="39"/>
    </row>
    <row r="50" spans="1:6" ht="12.75">
      <c r="A50" s="34">
        <v>2010</v>
      </c>
      <c r="B50" s="25"/>
      <c r="C50" s="25"/>
      <c r="D50" s="25"/>
      <c r="E50" s="25"/>
      <c r="F50" s="39"/>
    </row>
    <row r="51" spans="1:6" ht="12.75">
      <c r="A51" s="34" t="s">
        <v>54</v>
      </c>
      <c r="B51" s="25" t="s">
        <v>37</v>
      </c>
      <c r="C51" s="25"/>
      <c r="D51" s="54"/>
      <c r="E51" s="43"/>
      <c r="F51" s="39"/>
    </row>
    <row r="52" spans="1:6" ht="12.75">
      <c r="A52" s="35"/>
      <c r="B52" s="35" t="s">
        <v>38</v>
      </c>
      <c r="C52" s="35"/>
      <c r="D52" s="36"/>
      <c r="E52" s="52"/>
      <c r="F52" s="41">
        <f>IF(E52="","",IF(E52=3562,"«- Correct!","«- Try again!"))</f>
      </c>
    </row>
    <row r="53" spans="1:6" ht="12.75">
      <c r="A53" s="35"/>
      <c r="B53" s="35" t="s">
        <v>39</v>
      </c>
      <c r="C53" s="35"/>
      <c r="D53" s="36"/>
      <c r="E53" s="50"/>
      <c r="F53" s="41">
        <f>IF(E53="","",IF(E53=8125,"«- Correct!","«- Try again!"))</f>
      </c>
    </row>
    <row r="54" spans="1:7" ht="12.75">
      <c r="A54" s="35"/>
      <c r="B54" s="126"/>
      <c r="C54" s="126"/>
      <c r="D54" s="126"/>
      <c r="E54" s="126"/>
      <c r="F54" s="90"/>
      <c r="G54" s="3"/>
    </row>
    <row r="55" spans="1:6" ht="12.75">
      <c r="A55" s="39"/>
      <c r="B55" s="39"/>
      <c r="C55" s="39"/>
      <c r="D55" s="39"/>
      <c r="E55" s="39"/>
      <c r="F55" s="39"/>
    </row>
    <row r="56" spans="1:6" ht="12.75">
      <c r="A56" s="34" t="s">
        <v>55</v>
      </c>
      <c r="B56" s="25" t="s">
        <v>37</v>
      </c>
      <c r="C56" s="25"/>
      <c r="D56" s="54"/>
      <c r="E56" s="39"/>
      <c r="F56" s="39"/>
    </row>
    <row r="57" spans="1:6" ht="12.75">
      <c r="A57" s="35"/>
      <c r="B57" s="35" t="s">
        <v>38</v>
      </c>
      <c r="C57" s="35"/>
      <c r="D57" s="44"/>
      <c r="E57" s="53"/>
      <c r="F57" s="41">
        <f>IF(E57="","",IF(E57=3705,"«- Correct!","«- Try again!"))</f>
      </c>
    </row>
    <row r="58" spans="1:6" ht="12.75">
      <c r="A58" s="35"/>
      <c r="B58" s="35" t="s">
        <v>39</v>
      </c>
      <c r="C58" s="35"/>
      <c r="D58" s="39"/>
      <c r="E58" s="50"/>
      <c r="F58" s="41">
        <f>IF(E58="","",IF(E58=8125,"«- Correct!","«- Try again!"))</f>
      </c>
    </row>
    <row r="59" spans="1:7" ht="12.75">
      <c r="A59" s="35"/>
      <c r="B59" s="126"/>
      <c r="C59" s="126"/>
      <c r="D59" s="126"/>
      <c r="E59" s="126"/>
      <c r="F59" s="90"/>
      <c r="G59" s="3"/>
    </row>
    <row r="60" spans="1:6" ht="12.75">
      <c r="A60" s="25"/>
      <c r="B60" s="25"/>
      <c r="C60" s="25"/>
      <c r="D60" s="25"/>
      <c r="E60" s="25"/>
      <c r="F60" s="25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8" ht="12.75">
      <c r="F78" s="6"/>
    </row>
    <row r="80" spans="4:5" ht="12.75">
      <c r="D80" s="6"/>
      <c r="E80" s="6"/>
    </row>
  </sheetData>
  <sheetProtection password="C690" sheet="1" objects="1" scenarios="1" selectLockedCells="1"/>
  <mergeCells count="3">
    <mergeCell ref="B14:E14"/>
    <mergeCell ref="B54:E54"/>
    <mergeCell ref="B59:E59"/>
  </mergeCells>
  <dataValidations count="5">
    <dataValidation errorStyle="warning" type="whole" operator="equal" allowBlank="1" showInputMessage="1" showErrorMessage="1" errorTitle="Incorrect entry." error="Please try again." sqref="E58 E53">
      <formula1>8125</formula1>
    </dataValidation>
    <dataValidation errorStyle="warning" type="whole" operator="equal" allowBlank="1" showInputMessage="1" showErrorMessage="1" errorTitle="Incorrect entry." error="Please try again." sqref="D51">
      <formula1>11687</formula1>
    </dataValidation>
    <dataValidation errorStyle="warning" type="whole" operator="equal" allowBlank="1" showInputMessage="1" showErrorMessage="1" errorTitle="Incorrect entry." error="Please try again." sqref="E52">
      <formula1>3562</formula1>
    </dataValidation>
    <dataValidation errorStyle="warning" type="whole" operator="equal" allowBlank="1" showInputMessage="1" showErrorMessage="1" errorTitle="Incorrect entry." error="Please try again." sqref="D56">
      <formula1>11830</formula1>
    </dataValidation>
    <dataValidation errorStyle="warning" type="whole" operator="equal" allowBlank="1" showInputMessage="1" showErrorMessage="1" errorTitle="Incorrect entry." error="Please try again." sqref="E57">
      <formula1>3705</formula1>
    </dataValidation>
  </dataValidations>
  <printOptions horizontalCentered="1"/>
  <pageMargins left="0" right="0" top="0.5" bottom="0.5" header="0.5" footer="0.5"/>
  <pageSetup horizontalDpi="600" verticalDpi="600" orientation="portrait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9.7109375" style="0" bestFit="1" customWidth="1"/>
    <col min="3" max="3" width="2.7109375" style="0" customWidth="1"/>
  </cols>
  <sheetData>
    <row r="1" spans="1:2" ht="12.75">
      <c r="A1" s="8" t="s">
        <v>90</v>
      </c>
      <c r="B1" s="8"/>
    </row>
    <row r="2" spans="1:2" ht="12.75">
      <c r="A2" s="7"/>
      <c r="B2" s="7"/>
    </row>
    <row r="3" spans="1:3" ht="12.75">
      <c r="A3" s="20" t="s">
        <v>80</v>
      </c>
      <c r="B3" s="21"/>
      <c r="C3" s="25"/>
    </row>
    <row r="4" spans="1:3" ht="12.75">
      <c r="A4" s="19"/>
      <c r="B4" s="19"/>
      <c r="C4" s="25"/>
    </row>
    <row r="5" spans="1:3" ht="12.75">
      <c r="A5" s="19" t="s">
        <v>2</v>
      </c>
      <c r="B5" s="22">
        <v>325000</v>
      </c>
      <c r="C5" s="25"/>
    </row>
    <row r="6" spans="1:3" ht="12.75">
      <c r="A6" s="19" t="s">
        <v>3</v>
      </c>
      <c r="B6" s="23">
        <v>0.05</v>
      </c>
      <c r="C6" s="25"/>
    </row>
    <row r="7" spans="1:3" ht="12.75">
      <c r="A7" s="19" t="s">
        <v>4</v>
      </c>
      <c r="B7" s="24">
        <v>4</v>
      </c>
      <c r="C7" s="25"/>
    </row>
    <row r="8" spans="1:3" ht="12.75">
      <c r="A8" s="19" t="s">
        <v>5</v>
      </c>
      <c r="B8" s="22">
        <v>292181</v>
      </c>
      <c r="C8" s="25"/>
    </row>
    <row r="9" spans="1:3" ht="12.75">
      <c r="A9" s="19" t="s">
        <v>46</v>
      </c>
      <c r="B9" s="23">
        <v>0.08</v>
      </c>
      <c r="C9" s="25"/>
    </row>
    <row r="10" spans="1:3" ht="12.75">
      <c r="A10" s="25"/>
      <c r="B10" s="25"/>
      <c r="C10" s="25"/>
    </row>
    <row r="11" spans="1:3" ht="12.75">
      <c r="A11" s="15" t="s">
        <v>59</v>
      </c>
      <c r="B11" s="16"/>
      <c r="C11" s="25"/>
    </row>
    <row r="12" spans="1:3" ht="12.75">
      <c r="A12" s="18" t="s">
        <v>70</v>
      </c>
      <c r="B12" s="17">
        <v>97819</v>
      </c>
      <c r="C12" s="25"/>
    </row>
    <row r="13" spans="1:3" ht="12.75">
      <c r="A13" s="16" t="s">
        <v>71</v>
      </c>
      <c r="B13" s="26">
        <v>308589</v>
      </c>
      <c r="C13" s="25"/>
    </row>
    <row r="14" spans="1:3" ht="12.75">
      <c r="A14" s="25"/>
      <c r="B14" s="25"/>
      <c r="C14" s="25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showGridLines="0" workbookViewId="0" topLeftCell="A1">
      <selection activeCell="D1" sqref="D1"/>
    </sheetView>
  </sheetViews>
  <sheetFormatPr defaultColWidth="9.140625" defaultRowHeight="12.75"/>
  <cols>
    <col min="1" max="1" width="17.28125" style="5" customWidth="1"/>
    <col min="2" max="2" width="14.140625" style="5" customWidth="1"/>
    <col min="3" max="5" width="11.421875" style="5" customWidth="1"/>
    <col min="6" max="6" width="10.7109375" style="5" customWidth="1"/>
    <col min="7" max="16384" width="9.140625" style="5" customWidth="1"/>
  </cols>
  <sheetData>
    <row r="1" spans="3:4" ht="12.75">
      <c r="C1" s="2" t="s">
        <v>0</v>
      </c>
      <c r="D1" s="47"/>
    </row>
    <row r="2" spans="3:4" ht="12.75">
      <c r="C2" s="2" t="s">
        <v>1</v>
      </c>
      <c r="D2" s="47"/>
    </row>
    <row r="3" spans="3:4" ht="12.75">
      <c r="C3" s="3"/>
      <c r="D3" s="4" t="s">
        <v>89</v>
      </c>
    </row>
    <row r="4" ht="12.75"/>
    <row r="5" spans="1:6" ht="12.75">
      <c r="A5" s="20" t="s">
        <v>82</v>
      </c>
      <c r="B5" s="21"/>
      <c r="C5" s="21"/>
      <c r="D5" s="21"/>
      <c r="E5" s="21"/>
      <c r="F5" s="16"/>
    </row>
    <row r="6" spans="1:6" ht="12.75">
      <c r="A6" s="66" t="s">
        <v>7</v>
      </c>
      <c r="B6" s="30"/>
      <c r="C6" s="30"/>
      <c r="D6" s="30"/>
      <c r="E6" s="30"/>
      <c r="F6" s="19"/>
    </row>
    <row r="7" spans="1:6" ht="12.75">
      <c r="A7" s="59" t="s">
        <v>8</v>
      </c>
      <c r="B7" s="32"/>
      <c r="C7" s="32"/>
      <c r="D7" s="31"/>
      <c r="E7" s="33"/>
      <c r="F7" s="19"/>
    </row>
    <row r="8" spans="1:6" ht="12.75">
      <c r="A8" s="59"/>
      <c r="B8" s="67"/>
      <c r="C8" s="68" t="s">
        <v>9</v>
      </c>
      <c r="D8" s="67"/>
      <c r="E8" s="67"/>
      <c r="F8" s="19"/>
    </row>
    <row r="9" spans="1:6" ht="12.75">
      <c r="A9" s="69" t="s">
        <v>10</v>
      </c>
      <c r="B9" s="69" t="s">
        <v>11</v>
      </c>
      <c r="C9" s="69" t="s">
        <v>12</v>
      </c>
      <c r="D9" s="69" t="s">
        <v>13</v>
      </c>
      <c r="E9" s="69" t="s">
        <v>14</v>
      </c>
      <c r="F9" s="16"/>
    </row>
    <row r="10" spans="1:6" ht="12.75">
      <c r="A10" s="46">
        <v>2010</v>
      </c>
      <c r="B10" s="25"/>
      <c r="C10" s="25"/>
      <c r="D10" s="25"/>
      <c r="E10" s="25"/>
      <c r="F10" s="16"/>
    </row>
    <row r="11" spans="1:6" ht="12.75">
      <c r="A11" s="46" t="s">
        <v>15</v>
      </c>
      <c r="B11" s="25" t="s">
        <v>16</v>
      </c>
      <c r="C11" s="25"/>
      <c r="D11" s="120"/>
      <c r="E11" s="43"/>
      <c r="F11" s="35"/>
    </row>
    <row r="12" spans="1:6" ht="12.75">
      <c r="A12" s="35"/>
      <c r="B12" s="35" t="s">
        <v>57</v>
      </c>
      <c r="C12" s="35"/>
      <c r="D12" s="39"/>
      <c r="E12" s="56"/>
      <c r="F12" s="41">
        <f>IF(E12="","",IF(E12=4566,"«- Correct!","«- Try again!"))</f>
      </c>
    </row>
    <row r="13" spans="1:6" ht="12.75">
      <c r="A13" s="35"/>
      <c r="B13" s="35" t="s">
        <v>18</v>
      </c>
      <c r="C13" s="35"/>
      <c r="D13" s="36"/>
      <c r="E13" s="63"/>
      <c r="F13" s="41">
        <f>IF(E13="","",IF(E13=180000,"«- Correct!","«- Try again!"))</f>
      </c>
    </row>
    <row r="14" spans="1:7" ht="12.75">
      <c r="A14" s="35"/>
      <c r="B14" s="126"/>
      <c r="C14" s="126"/>
      <c r="D14" s="126"/>
      <c r="E14" s="126"/>
      <c r="F14" s="90"/>
      <c r="G14" s="3"/>
    </row>
    <row r="15" spans="1:6" ht="12.75">
      <c r="A15" s="35"/>
      <c r="B15" s="35"/>
      <c r="C15" s="35"/>
      <c r="D15" s="35"/>
      <c r="E15" s="35"/>
      <c r="F15" s="35"/>
    </row>
    <row r="16" spans="1:6" ht="12.75">
      <c r="A16" s="9"/>
      <c r="B16" s="9"/>
      <c r="C16" s="9"/>
      <c r="D16" s="9"/>
      <c r="E16" s="9"/>
      <c r="F16" s="9"/>
    </row>
    <row r="17" spans="1:6" ht="12.75">
      <c r="A17" s="60" t="s">
        <v>19</v>
      </c>
      <c r="B17" s="35"/>
      <c r="C17" s="35"/>
      <c r="D17" s="35"/>
      <c r="E17" s="9"/>
      <c r="F17" s="9"/>
    </row>
    <row r="18" spans="1:6" ht="12.75">
      <c r="A18" s="35"/>
      <c r="B18" s="35"/>
      <c r="C18" s="35"/>
      <c r="D18" s="35"/>
      <c r="E18" s="9"/>
      <c r="F18" s="9"/>
    </row>
    <row r="19" spans="1:6" ht="12.75">
      <c r="A19" s="35" t="s">
        <v>92</v>
      </c>
      <c r="B19" s="35"/>
      <c r="C19" s="82"/>
      <c r="D19" s="35"/>
      <c r="E19" s="9"/>
      <c r="F19" s="9"/>
    </row>
    <row r="20" spans="1:6" ht="12.75">
      <c r="A20" s="35" t="s">
        <v>24</v>
      </c>
      <c r="B20" s="35"/>
      <c r="C20" s="84"/>
      <c r="D20" s="35"/>
      <c r="E20" s="9"/>
      <c r="F20" s="9"/>
    </row>
    <row r="21" spans="1:6" ht="12.75">
      <c r="A21" s="35" t="s">
        <v>25</v>
      </c>
      <c r="B21" s="35"/>
      <c r="C21" s="85"/>
      <c r="D21" s="35"/>
      <c r="E21" s="9"/>
      <c r="F21" s="9"/>
    </row>
    <row r="22" spans="1:6" ht="12.75">
      <c r="A22" s="35" t="s">
        <v>26</v>
      </c>
      <c r="B22" s="35"/>
      <c r="C22" s="84"/>
      <c r="D22" s="35"/>
      <c r="E22" s="9"/>
      <c r="F22" s="9"/>
    </row>
    <row r="23" spans="1:6" ht="13.5" thickBot="1">
      <c r="A23" s="35" t="s">
        <v>27</v>
      </c>
      <c r="B23" s="35"/>
      <c r="C23" s="83"/>
      <c r="D23" s="41">
        <f>IF(C23="","",IF(C23=54834,"«- Correct!","«- Try again!"))</f>
      </c>
      <c r="E23" s="9"/>
      <c r="F23" s="9"/>
    </row>
    <row r="24" spans="1:6" ht="13.5" thickTop="1">
      <c r="A24" s="35"/>
      <c r="B24" s="35"/>
      <c r="C24" s="36"/>
      <c r="D24" s="35"/>
      <c r="E24" s="9"/>
      <c r="F24" s="9"/>
    </row>
    <row r="25" spans="1:6" ht="12.75">
      <c r="A25" s="35" t="s">
        <v>28</v>
      </c>
      <c r="B25" s="35"/>
      <c r="C25" s="36"/>
      <c r="D25" s="35"/>
      <c r="E25" s="9"/>
      <c r="F25" s="9"/>
    </row>
    <row r="26" spans="1:6" ht="12.75">
      <c r="A26" s="35"/>
      <c r="B26" s="35"/>
      <c r="C26" s="36"/>
      <c r="D26" s="35"/>
      <c r="E26" s="9"/>
      <c r="F26" s="9"/>
    </row>
    <row r="27" spans="1:6" ht="12.75">
      <c r="A27" s="35" t="s">
        <v>92</v>
      </c>
      <c r="B27" s="35"/>
      <c r="C27" s="82"/>
      <c r="D27" s="35"/>
      <c r="E27" s="9"/>
      <c r="F27" s="9"/>
    </row>
    <row r="28" spans="1:6" ht="12.75">
      <c r="A28" s="35" t="s">
        <v>41</v>
      </c>
      <c r="B28" s="35"/>
      <c r="C28" s="84"/>
      <c r="D28" s="35"/>
      <c r="E28" s="9"/>
      <c r="F28" s="9"/>
    </row>
    <row r="29" spans="1:6" ht="13.5" thickBot="1">
      <c r="A29" s="35" t="s">
        <v>27</v>
      </c>
      <c r="B29" s="35"/>
      <c r="C29" s="83"/>
      <c r="D29" s="41">
        <f>IF(C29="","",IF(C29=54834,"«- Correct!","«- Try again!"))</f>
      </c>
      <c r="E29" s="9"/>
      <c r="F29" s="9"/>
    </row>
    <row r="30" spans="1:6" ht="13.5" thickTop="1">
      <c r="A30" s="35"/>
      <c r="B30" s="35"/>
      <c r="C30" s="55"/>
      <c r="D30" s="35"/>
      <c r="E30" s="9"/>
      <c r="F30" s="9"/>
    </row>
    <row r="31" spans="1:6" ht="12.75">
      <c r="A31" s="9"/>
      <c r="B31" s="9"/>
      <c r="C31" s="11"/>
      <c r="D31" s="9"/>
      <c r="E31" s="9"/>
      <c r="F31" s="9"/>
    </row>
    <row r="32" spans="1:7" ht="12.75">
      <c r="A32" s="60" t="s">
        <v>23</v>
      </c>
      <c r="B32" s="35"/>
      <c r="C32" s="35"/>
      <c r="D32" s="35"/>
      <c r="E32" s="35"/>
      <c r="F32" s="35"/>
      <c r="G32" s="39"/>
    </row>
    <row r="33" spans="1:7" ht="12.75">
      <c r="A33" s="20" t="s">
        <v>82</v>
      </c>
      <c r="B33" s="37"/>
      <c r="C33" s="37"/>
      <c r="D33" s="37"/>
      <c r="E33" s="37"/>
      <c r="F33" s="37"/>
      <c r="G33" s="39"/>
    </row>
    <row r="34" spans="1:7" ht="12.75">
      <c r="A34" s="35"/>
      <c r="B34" s="35"/>
      <c r="C34" s="35"/>
      <c r="D34" s="35"/>
      <c r="E34" s="35"/>
      <c r="F34" s="35"/>
      <c r="G34" s="39"/>
    </row>
    <row r="35" spans="1:7" ht="12.75">
      <c r="A35" s="71" t="s">
        <v>47</v>
      </c>
      <c r="B35" s="104" t="s">
        <v>16</v>
      </c>
      <c r="C35" s="104" t="s">
        <v>31</v>
      </c>
      <c r="D35" s="104"/>
      <c r="E35" s="71"/>
      <c r="F35" s="71"/>
      <c r="G35" s="39"/>
    </row>
    <row r="36" spans="1:7" ht="12.75">
      <c r="A36" s="71" t="s">
        <v>48</v>
      </c>
      <c r="B36" s="104" t="s">
        <v>48</v>
      </c>
      <c r="C36" s="71" t="s">
        <v>48</v>
      </c>
      <c r="D36" s="104" t="s">
        <v>42</v>
      </c>
      <c r="E36" s="71" t="s">
        <v>49</v>
      </c>
      <c r="F36" s="71" t="s">
        <v>32</v>
      </c>
      <c r="G36" s="39"/>
    </row>
    <row r="37" spans="1:7" ht="12.75">
      <c r="A37" s="73" t="s">
        <v>69</v>
      </c>
      <c r="B37" s="105" t="s">
        <v>50</v>
      </c>
      <c r="C37" s="73" t="s">
        <v>51</v>
      </c>
      <c r="D37" s="105" t="s">
        <v>52</v>
      </c>
      <c r="E37" s="105" t="s">
        <v>42</v>
      </c>
      <c r="F37" s="73" t="s">
        <v>34</v>
      </c>
      <c r="G37" s="39"/>
    </row>
    <row r="38" spans="1:7" ht="12.75">
      <c r="A38" s="42">
        <v>40179</v>
      </c>
      <c r="B38" s="43"/>
      <c r="C38" s="36"/>
      <c r="D38" s="43"/>
      <c r="E38" s="107"/>
      <c r="F38" s="114"/>
      <c r="G38" s="41">
        <f>IF(F38="","",IF(F38=184566,"«- Correct!","«- Try again!"))</f>
      </c>
    </row>
    <row r="39" spans="1:7" ht="12.75">
      <c r="A39" s="42">
        <v>40359</v>
      </c>
      <c r="B39" s="111"/>
      <c r="C39" s="124"/>
      <c r="D39" s="113"/>
      <c r="E39" s="119"/>
      <c r="F39" s="63"/>
      <c r="G39" s="98">
        <f>IF(F39="","",IF(AND(F39&gt;=183894,F39&lt;=183894.5),"«- Correct!","«- Try again!"))</f>
      </c>
    </row>
    <row r="40" spans="1:7" ht="12.75">
      <c r="A40" s="42">
        <v>40543</v>
      </c>
      <c r="B40" s="115"/>
      <c r="C40" s="125"/>
      <c r="D40" s="117"/>
      <c r="E40" s="116"/>
      <c r="F40" s="63"/>
      <c r="G40" s="98">
        <f>IF(F40="","",IF(AND(F40&gt;=183189,F40&lt;=183189.02),"«- Correct!","«- Try again!"))</f>
      </c>
    </row>
    <row r="41" spans="1:7" ht="12.75">
      <c r="A41" s="42">
        <v>40724</v>
      </c>
      <c r="B41" s="115"/>
      <c r="C41" s="125"/>
      <c r="D41" s="117"/>
      <c r="E41" s="116"/>
      <c r="F41" s="63"/>
      <c r="G41" s="98">
        <f>IF(F41="","",IF(AND(F41&gt;=182448,F41&lt;=182448.5),"«- Correct!","«- Try again!"))</f>
      </c>
    </row>
    <row r="42" spans="1:7" ht="12.75">
      <c r="A42" s="42">
        <v>40908</v>
      </c>
      <c r="B42" s="118"/>
      <c r="C42" s="123"/>
      <c r="D42" s="120"/>
      <c r="E42" s="119"/>
      <c r="F42" s="57"/>
      <c r="G42" s="98">
        <f>IF(F42="","",IF(AND(F42&gt;=181670,F42&lt;=181671),"«- Correct!","«- Try again!"))</f>
      </c>
    </row>
    <row r="43" spans="1:7" ht="12.75">
      <c r="A43" s="42"/>
      <c r="B43" s="43"/>
      <c r="C43" s="36"/>
      <c r="D43" s="43"/>
      <c r="E43" s="36"/>
      <c r="F43" s="36"/>
      <c r="G43" s="39"/>
    </row>
    <row r="44" spans="1:6" ht="12.75">
      <c r="A44" s="12"/>
      <c r="B44" s="13"/>
      <c r="C44" s="10"/>
      <c r="D44" s="13"/>
      <c r="E44" s="10"/>
      <c r="F44" s="10"/>
    </row>
    <row r="45" spans="1:6" ht="12.75">
      <c r="A45" s="20" t="s">
        <v>82</v>
      </c>
      <c r="B45" s="37"/>
      <c r="C45" s="37"/>
      <c r="D45" s="37"/>
      <c r="E45" s="37"/>
      <c r="F45" s="35"/>
    </row>
    <row r="46" spans="1:6" ht="12.75">
      <c r="A46" s="66" t="s">
        <v>7</v>
      </c>
      <c r="B46" s="30"/>
      <c r="C46" s="30"/>
      <c r="D46" s="30"/>
      <c r="E46" s="30"/>
      <c r="F46" s="39"/>
    </row>
    <row r="47" spans="1:6" ht="12.75">
      <c r="A47" s="59" t="s">
        <v>56</v>
      </c>
      <c r="B47" s="32"/>
      <c r="C47" s="32"/>
      <c r="D47" s="31"/>
      <c r="E47" s="33"/>
      <c r="F47" s="39"/>
    </row>
    <row r="48" spans="1:6" ht="12.75">
      <c r="A48" s="59"/>
      <c r="B48" s="67"/>
      <c r="C48" s="68" t="s">
        <v>9</v>
      </c>
      <c r="D48" s="67"/>
      <c r="E48" s="67"/>
      <c r="F48" s="39"/>
    </row>
    <row r="49" spans="1:6" ht="12.75">
      <c r="A49" s="69" t="s">
        <v>10</v>
      </c>
      <c r="B49" s="69" t="s">
        <v>11</v>
      </c>
      <c r="C49" s="69" t="s">
        <v>12</v>
      </c>
      <c r="D49" s="69" t="s">
        <v>13</v>
      </c>
      <c r="E49" s="69" t="s">
        <v>14</v>
      </c>
      <c r="F49" s="39"/>
    </row>
    <row r="50" spans="1:6" ht="12.75">
      <c r="A50" s="34">
        <v>2010</v>
      </c>
      <c r="B50" s="25"/>
      <c r="C50" s="25"/>
      <c r="D50" s="25"/>
      <c r="E50" s="25"/>
      <c r="F50" s="39"/>
    </row>
    <row r="51" spans="1:6" ht="12.75">
      <c r="A51" s="34" t="s">
        <v>54</v>
      </c>
      <c r="B51" s="25" t="s">
        <v>37</v>
      </c>
      <c r="C51" s="25"/>
      <c r="D51" s="110"/>
      <c r="E51" s="98">
        <f>IF(D51="","",IF(AND(D51&gt;=9228,D51&lt;=9228.3),"«- Correct!","«- Try again!"))</f>
      </c>
      <c r="F51" s="39"/>
    </row>
    <row r="52" spans="1:6" ht="12.75">
      <c r="A52" s="35"/>
      <c r="B52" s="35" t="s">
        <v>43</v>
      </c>
      <c r="C52" s="35"/>
      <c r="D52" s="57"/>
      <c r="E52" s="98">
        <f>IF(D52="","",IF(AND(D52&gt;=671.6,D52&lt;=672),"«- Correct!","«- Try again!"))</f>
      </c>
      <c r="F52" s="39"/>
    </row>
    <row r="53" spans="1:6" ht="12.75">
      <c r="A53" s="35"/>
      <c r="B53" s="35" t="s">
        <v>39</v>
      </c>
      <c r="C53" s="35"/>
      <c r="D53" s="36"/>
      <c r="E53" s="56"/>
      <c r="F53" s="39"/>
    </row>
    <row r="54" spans="1:7" ht="12.75">
      <c r="A54" s="35"/>
      <c r="B54" s="126"/>
      <c r="C54" s="126"/>
      <c r="D54" s="126"/>
      <c r="E54" s="126"/>
      <c r="F54" s="90"/>
      <c r="G54" s="3"/>
    </row>
    <row r="55" spans="1:6" ht="12.75">
      <c r="A55" s="39"/>
      <c r="B55" s="39"/>
      <c r="C55" s="39"/>
      <c r="D55" s="39"/>
      <c r="E55" s="39"/>
      <c r="F55" s="39"/>
    </row>
    <row r="56" spans="1:6" ht="12.75">
      <c r="A56" s="34" t="s">
        <v>55</v>
      </c>
      <c r="B56" s="25" t="s">
        <v>37</v>
      </c>
      <c r="C56" s="25"/>
      <c r="D56" s="110"/>
      <c r="E56" s="98">
        <f>IF(D56="","",IF(AND(D56&gt;=9194.7,D56&lt;=9195),"«- Correct!","«- Try again!"))</f>
      </c>
      <c r="F56" s="39"/>
    </row>
    <row r="57" spans="1:6" ht="12.75">
      <c r="A57" s="35"/>
      <c r="B57" s="35" t="s">
        <v>43</v>
      </c>
      <c r="C57" s="35"/>
      <c r="D57" s="121"/>
      <c r="E57" s="98">
        <f>IF(D57="","",IF(AND(D57&gt;=705,D57&lt;=705.3),"«- Correct!","«- Try again!"))</f>
      </c>
      <c r="F57" s="39"/>
    </row>
    <row r="58" spans="1:6" ht="12.75">
      <c r="A58" s="35"/>
      <c r="B58" s="35" t="s">
        <v>39</v>
      </c>
      <c r="C58" s="35"/>
      <c r="D58" s="39"/>
      <c r="E58" s="56"/>
      <c r="F58" s="39"/>
    </row>
    <row r="59" spans="1:7" ht="12.75">
      <c r="A59" s="35"/>
      <c r="B59" s="126"/>
      <c r="C59" s="126"/>
      <c r="D59" s="126"/>
      <c r="E59" s="126"/>
      <c r="F59" s="90"/>
      <c r="G59" s="3"/>
    </row>
    <row r="60" spans="1:6" ht="12.75">
      <c r="A60" s="25"/>
      <c r="B60" s="25"/>
      <c r="C60" s="25"/>
      <c r="D60" s="25"/>
      <c r="E60" s="25"/>
      <c r="F60" s="39"/>
    </row>
    <row r="61" spans="1:5" ht="12.75">
      <c r="A61"/>
      <c r="B61"/>
      <c r="C61"/>
      <c r="D61"/>
      <c r="E61"/>
    </row>
    <row r="62" spans="1:6" ht="12.75">
      <c r="A62" s="59" t="s">
        <v>73</v>
      </c>
      <c r="B62" s="25"/>
      <c r="C62" s="25"/>
      <c r="D62" s="25"/>
      <c r="E62" s="25"/>
      <c r="F62" s="39"/>
    </row>
    <row r="63" spans="1:6" ht="12.75">
      <c r="A63" s="25"/>
      <c r="B63" s="25"/>
      <c r="C63" s="25"/>
      <c r="D63" s="25"/>
      <c r="E63" s="25"/>
      <c r="F63" s="39"/>
    </row>
    <row r="64" spans="1:6" ht="12.75">
      <c r="A64" s="34">
        <v>2010</v>
      </c>
      <c r="B64" s="25"/>
      <c r="C64" s="25"/>
      <c r="D64" s="25"/>
      <c r="E64" s="25"/>
      <c r="F64" s="39"/>
    </row>
    <row r="65" spans="1:6" ht="12.75">
      <c r="A65" s="34" t="s">
        <v>54</v>
      </c>
      <c r="B65" s="25" t="s">
        <v>93</v>
      </c>
      <c r="C65" s="25"/>
      <c r="D65" s="110"/>
      <c r="E65" s="41">
        <f>IF(D65="","",IF(D65=180000,"«- Correct!","«- Try again!"))</f>
      </c>
      <c r="F65" s="39"/>
    </row>
    <row r="66" spans="1:6" ht="12.75">
      <c r="A66" s="35"/>
      <c r="B66" s="35" t="s">
        <v>43</v>
      </c>
      <c r="C66" s="35"/>
      <c r="D66" s="57"/>
      <c r="E66" s="98">
        <f>IF(D66="","",IF(AND(D66&gt;=1670,D66&lt;=1671),"«- Correct!","«- Try again!"))</f>
      </c>
      <c r="F66" s="39"/>
    </row>
    <row r="67" spans="1:6" ht="12.75">
      <c r="A67" s="35"/>
      <c r="B67" s="35" t="s">
        <v>39</v>
      </c>
      <c r="C67" s="35"/>
      <c r="D67" s="36"/>
      <c r="E67" s="56">
        <f>C20*0.98</f>
        <v>0</v>
      </c>
      <c r="F67" s="41" t="str">
        <f>IF(E67="","",IF(E67=176400,"«- Correct!","«- Try again!"))</f>
        <v>«- Try again!</v>
      </c>
    </row>
    <row r="68" spans="1:6" ht="12.75">
      <c r="A68" s="25"/>
      <c r="B68" s="25" t="s">
        <v>58</v>
      </c>
      <c r="C68" s="25"/>
      <c r="D68" s="25"/>
      <c r="E68" s="122"/>
      <c r="F68" s="41">
        <f>IF(E68="","",IF(E68=5270,"«- Correct!","«- Try again!"))</f>
      </c>
    </row>
    <row r="69" spans="1:6" ht="12.75">
      <c r="A69" s="25"/>
      <c r="B69" s="126"/>
      <c r="C69" s="126"/>
      <c r="D69" s="126"/>
      <c r="E69" s="126"/>
      <c r="F69" s="39"/>
    </row>
    <row r="70" spans="1:6" ht="12.75">
      <c r="A70" s="25"/>
      <c r="B70" s="25"/>
      <c r="C70" s="25"/>
      <c r="D70" s="25"/>
      <c r="E70" s="25"/>
      <c r="F70" s="25"/>
    </row>
    <row r="71" spans="1:6" ht="12.75">
      <c r="A71"/>
      <c r="B71"/>
      <c r="C71"/>
      <c r="D71"/>
      <c r="E71"/>
      <c r="F71"/>
    </row>
    <row r="72" spans="1:6" ht="12.75">
      <c r="A72" s="59" t="s">
        <v>94</v>
      </c>
      <c r="B72" s="39"/>
      <c r="C72" s="39"/>
      <c r="D72" s="39"/>
      <c r="E72" s="39"/>
      <c r="F72" s="25"/>
    </row>
    <row r="73" spans="1:6" ht="12.75">
      <c r="A73" s="59" t="s">
        <v>74</v>
      </c>
      <c r="B73" s="39"/>
      <c r="C73" s="39"/>
      <c r="D73" s="39"/>
      <c r="E73" s="39"/>
      <c r="F73" s="25"/>
    </row>
    <row r="74" spans="1:6" ht="12.75">
      <c r="A74" s="59" t="s">
        <v>83</v>
      </c>
      <c r="B74" s="39"/>
      <c r="C74" s="39"/>
      <c r="D74" s="39"/>
      <c r="E74" s="39"/>
      <c r="F74" s="25"/>
    </row>
    <row r="75" spans="1:6" ht="12.75">
      <c r="A75" s="39"/>
      <c r="B75" s="39"/>
      <c r="C75" s="39"/>
      <c r="D75" s="39"/>
      <c r="E75" s="39"/>
      <c r="F75" s="25"/>
    </row>
    <row r="76" spans="1:6" ht="12.75">
      <c r="A76" s="127"/>
      <c r="B76" s="127"/>
      <c r="C76" s="127"/>
      <c r="D76" s="127"/>
      <c r="E76" s="127"/>
      <c r="F76" s="25"/>
    </row>
    <row r="77" spans="1:6" ht="12.75">
      <c r="A77" s="127"/>
      <c r="B77" s="127"/>
      <c r="C77" s="127"/>
      <c r="D77" s="127"/>
      <c r="E77" s="127"/>
      <c r="F77" s="39"/>
    </row>
    <row r="78" spans="1:6" ht="12.75">
      <c r="A78" s="127"/>
      <c r="B78" s="127"/>
      <c r="C78" s="127"/>
      <c r="D78" s="127"/>
      <c r="E78" s="127"/>
      <c r="F78" s="39"/>
    </row>
    <row r="79" spans="1:6" ht="12.75">
      <c r="A79" s="127"/>
      <c r="B79" s="127"/>
      <c r="C79" s="127"/>
      <c r="D79" s="127"/>
      <c r="E79" s="127"/>
      <c r="F79" s="39"/>
    </row>
    <row r="80" spans="1:6" ht="12.75">
      <c r="A80" s="127"/>
      <c r="B80" s="127"/>
      <c r="C80" s="127"/>
      <c r="D80" s="127"/>
      <c r="E80" s="127"/>
      <c r="F80" s="39"/>
    </row>
    <row r="81" spans="1:6" ht="12.75">
      <c r="A81" s="127"/>
      <c r="B81" s="127"/>
      <c r="C81" s="127"/>
      <c r="D81" s="127"/>
      <c r="E81" s="127"/>
      <c r="F81" s="39"/>
    </row>
    <row r="82" spans="1:6" ht="12.75">
      <c r="A82" s="127"/>
      <c r="B82" s="127"/>
      <c r="C82" s="127"/>
      <c r="D82" s="127"/>
      <c r="E82" s="127"/>
      <c r="F82" s="39"/>
    </row>
    <row r="83" spans="1:6" ht="12.75">
      <c r="A83" s="127"/>
      <c r="B83" s="127"/>
      <c r="C83" s="127"/>
      <c r="D83" s="127"/>
      <c r="E83" s="127"/>
      <c r="F83" s="39"/>
    </row>
    <row r="84" spans="1:6" ht="12.75">
      <c r="A84" s="127"/>
      <c r="B84" s="127"/>
      <c r="C84" s="127"/>
      <c r="D84" s="127"/>
      <c r="E84" s="127"/>
      <c r="F84" s="39"/>
    </row>
    <row r="85" spans="1:6" ht="12.75">
      <c r="A85" s="127"/>
      <c r="B85" s="127"/>
      <c r="C85" s="127"/>
      <c r="D85" s="127"/>
      <c r="E85" s="127"/>
      <c r="F85" s="39"/>
    </row>
    <row r="86" spans="1:6" ht="12.75">
      <c r="A86" s="127"/>
      <c r="B86" s="127"/>
      <c r="C86" s="127"/>
      <c r="D86" s="127"/>
      <c r="E86" s="127"/>
      <c r="F86" s="39"/>
    </row>
    <row r="87" spans="1:6" ht="12.75">
      <c r="A87" s="127"/>
      <c r="B87" s="127"/>
      <c r="C87" s="127"/>
      <c r="D87" s="127"/>
      <c r="E87" s="127"/>
      <c r="F87" s="39"/>
    </row>
    <row r="88" spans="1:6" ht="12.75">
      <c r="A88" s="127"/>
      <c r="B88" s="127"/>
      <c r="C88" s="127"/>
      <c r="D88" s="127"/>
      <c r="E88" s="127"/>
      <c r="F88" s="39"/>
    </row>
    <row r="89" spans="1:6" ht="12.75">
      <c r="A89" s="127"/>
      <c r="B89" s="127"/>
      <c r="C89" s="127"/>
      <c r="D89" s="127"/>
      <c r="E89" s="127"/>
      <c r="F89" s="39"/>
    </row>
    <row r="90" spans="1:6" ht="12.75">
      <c r="A90" s="127"/>
      <c r="B90" s="127"/>
      <c r="C90" s="127"/>
      <c r="D90" s="127"/>
      <c r="E90" s="127"/>
      <c r="F90" s="39"/>
    </row>
    <row r="91" spans="1:6" ht="12.75">
      <c r="A91" s="127"/>
      <c r="B91" s="127"/>
      <c r="C91" s="127"/>
      <c r="D91" s="127"/>
      <c r="E91" s="127"/>
      <c r="F91" s="39"/>
    </row>
    <row r="92" spans="1:6" ht="12.75">
      <c r="A92" s="127"/>
      <c r="B92" s="127"/>
      <c r="C92" s="127"/>
      <c r="D92" s="127"/>
      <c r="E92" s="127"/>
      <c r="F92" s="39"/>
    </row>
    <row r="93" spans="1:6" ht="12.75">
      <c r="A93" s="127"/>
      <c r="B93" s="127"/>
      <c r="C93" s="127"/>
      <c r="D93" s="127"/>
      <c r="E93" s="127"/>
      <c r="F93" s="39"/>
    </row>
    <row r="94" spans="1:6" ht="12.75">
      <c r="A94" s="128"/>
      <c r="B94" s="128"/>
      <c r="C94" s="128"/>
      <c r="D94" s="128"/>
      <c r="E94" s="128"/>
      <c r="F94" s="39"/>
    </row>
    <row r="95" spans="1:6" ht="12.75">
      <c r="A95" s="39"/>
      <c r="B95" s="39"/>
      <c r="C95" s="39"/>
      <c r="D95" s="39"/>
      <c r="E95" s="39"/>
      <c r="F95" s="39"/>
    </row>
    <row r="97" ht="12.75">
      <c r="F97" s="6"/>
    </row>
    <row r="99" spans="4:5" ht="12.75">
      <c r="D99" s="6"/>
      <c r="E99" s="6"/>
    </row>
  </sheetData>
  <sheetProtection password="C690" sheet="1" objects="1" scenarios="1" selectLockedCells="1"/>
  <mergeCells count="23">
    <mergeCell ref="A94:E94"/>
    <mergeCell ref="A79:E79"/>
    <mergeCell ref="A80:E80"/>
    <mergeCell ref="A87:E87"/>
    <mergeCell ref="A88:E88"/>
    <mergeCell ref="A89:E89"/>
    <mergeCell ref="A90:E90"/>
    <mergeCell ref="A91:E91"/>
    <mergeCell ref="A92:E92"/>
    <mergeCell ref="A81:E81"/>
    <mergeCell ref="A76:E76"/>
    <mergeCell ref="A77:E77"/>
    <mergeCell ref="A78:E78"/>
    <mergeCell ref="A93:E93"/>
    <mergeCell ref="A82:E82"/>
    <mergeCell ref="A83:E83"/>
    <mergeCell ref="A84:E84"/>
    <mergeCell ref="A85:E85"/>
    <mergeCell ref="A86:E86"/>
    <mergeCell ref="B14:E14"/>
    <mergeCell ref="B54:E54"/>
    <mergeCell ref="B59:E59"/>
    <mergeCell ref="B69:E69"/>
  </mergeCells>
  <printOptions horizontalCentered="1"/>
  <pageMargins left="0" right="0" top="0.5" bottom="0.5" header="0.5" footer="0.5"/>
  <pageSetup horizontalDpi="600" verticalDpi="600" orientation="portrait" scale="88" r:id="rId3"/>
  <rowBreaks count="1" manualBreakCount="1">
    <brk id="61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9.7109375" style="0" bestFit="1" customWidth="1"/>
    <col min="3" max="3" width="2.7109375" style="0" customWidth="1"/>
  </cols>
  <sheetData>
    <row r="1" spans="1:2" ht="12.75">
      <c r="A1" s="8" t="s">
        <v>88</v>
      </c>
      <c r="B1" s="8"/>
    </row>
    <row r="2" spans="1:2" ht="12.75">
      <c r="A2" s="7"/>
      <c r="B2" s="7"/>
    </row>
    <row r="3" spans="1:3" ht="12.75">
      <c r="A3" s="20" t="s">
        <v>82</v>
      </c>
      <c r="B3" s="21"/>
      <c r="C3" s="25"/>
    </row>
    <row r="4" spans="1:3" ht="12.75">
      <c r="A4" s="19"/>
      <c r="B4" s="19"/>
      <c r="C4" s="25"/>
    </row>
    <row r="5" spans="1:3" ht="12.75">
      <c r="A5" s="19" t="s">
        <v>2</v>
      </c>
      <c r="B5" s="22">
        <v>180000</v>
      </c>
      <c r="C5" s="25"/>
    </row>
    <row r="6" spans="1:3" ht="12.75">
      <c r="A6" s="19" t="s">
        <v>3</v>
      </c>
      <c r="B6" s="23">
        <v>0.11</v>
      </c>
      <c r="C6" s="25"/>
    </row>
    <row r="7" spans="1:3" ht="12.75">
      <c r="A7" s="19" t="s">
        <v>4</v>
      </c>
      <c r="B7" s="24">
        <v>3</v>
      </c>
      <c r="C7" s="25"/>
    </row>
    <row r="8" spans="1:3" ht="12.75">
      <c r="A8" s="19" t="s">
        <v>5</v>
      </c>
      <c r="B8" s="22">
        <v>184566</v>
      </c>
      <c r="C8" s="25"/>
    </row>
    <row r="9" spans="1:3" ht="12.75">
      <c r="A9" s="19" t="s">
        <v>46</v>
      </c>
      <c r="B9" s="23">
        <v>0.1</v>
      </c>
      <c r="C9" s="25"/>
    </row>
    <row r="10" spans="1:3" ht="12.75">
      <c r="A10" s="25"/>
      <c r="B10" s="25"/>
      <c r="C10" s="25"/>
    </row>
    <row r="11" spans="1:3" ht="12.75">
      <c r="A11" s="15" t="s">
        <v>59</v>
      </c>
      <c r="B11" s="16"/>
      <c r="C11" s="25"/>
    </row>
    <row r="12" spans="1:3" ht="12.75">
      <c r="A12" s="18" t="s">
        <v>71</v>
      </c>
      <c r="B12" s="17">
        <v>182448</v>
      </c>
      <c r="C12" s="25"/>
    </row>
    <row r="13" spans="1:3" ht="12.75">
      <c r="A13" s="16" t="s">
        <v>72</v>
      </c>
      <c r="B13" s="26">
        <v>5270</v>
      </c>
      <c r="C13" s="25"/>
    </row>
    <row r="14" spans="1:3" ht="12.75">
      <c r="A14" s="25"/>
      <c r="B14" s="25"/>
      <c r="C14" s="25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2009-10-27T21:08:14Z</cp:lastPrinted>
  <dcterms:created xsi:type="dcterms:W3CDTF">1999-05-21T15:52:49Z</dcterms:created>
  <dcterms:modified xsi:type="dcterms:W3CDTF">2009-10-28T16:49:14Z</dcterms:modified>
  <cp:category/>
  <cp:version/>
  <cp:contentType/>
  <cp:contentStatus/>
</cp:coreProperties>
</file>