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26-04A" sheetId="1" r:id="rId1"/>
    <sheet name="Given P26-04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Your answers will be verified.</t>
        </r>
      </text>
    </comment>
    <comment ref="C17" authorId="0">
      <text>
        <r>
          <rPr>
            <sz val="8"/>
            <rFont val="Tahoma"/>
            <family val="2"/>
          </rPr>
          <t>Enter appropriate data in yellow cells. Your answers for "Applied Overhead" will be verified.</t>
        </r>
      </text>
    </comment>
    <comment ref="C26" authorId="0">
      <text>
        <r>
          <rPr>
            <sz val="8"/>
            <rFont val="Tahoma"/>
            <family val="2"/>
          </rPr>
          <t>Enter appropriate data in yellow cells. Your answers will be verified.</t>
        </r>
      </text>
    </comment>
    <comment ref="B35" authorId="0">
      <text>
        <r>
          <rPr>
            <sz val="8"/>
            <rFont val="Tahoma"/>
            <family val="2"/>
          </rPr>
          <t>Enter appropriate data in yellow cells. Your answers will be verified.</t>
        </r>
      </text>
    </comment>
  </commentList>
</comments>
</file>

<file path=xl/sharedStrings.xml><?xml version="1.0" encoding="utf-8"?>
<sst xmlns="http://schemas.openxmlformats.org/spreadsheetml/2006/main" count="55" uniqueCount="52">
  <si>
    <t>Student Name:</t>
  </si>
  <si>
    <t>Class:</t>
  </si>
  <si>
    <t>Estimate of next year's direct labor:</t>
  </si>
  <si>
    <t xml:space="preserve">  Number of persons</t>
  </si>
  <si>
    <t xml:space="preserve">  Average number of hours each</t>
  </si>
  <si>
    <t xml:space="preserve">  Average wage rate</t>
  </si>
  <si>
    <t>Overhead</t>
  </si>
  <si>
    <t>Estimate of next year's manufacturing overhead costs:</t>
  </si>
  <si>
    <t xml:space="preserve">  Indirect labor</t>
  </si>
  <si>
    <t xml:space="preserve">  Factory supervision</t>
  </si>
  <si>
    <t xml:space="preserve">  Estimated overhead costs</t>
  </si>
  <si>
    <t xml:space="preserve">  Rent on factory building</t>
  </si>
  <si>
    <t xml:space="preserve">  Estimated direct labor cost</t>
  </si>
  <si>
    <t xml:space="preserve">  Factory utilities</t>
  </si>
  <si>
    <t xml:space="preserve">  Overhead application rate</t>
  </si>
  <si>
    <t xml:space="preserve">  Factory insurance expired</t>
  </si>
  <si>
    <t>b. Overhead costs charged to jobs:</t>
  </si>
  <si>
    <t>Direct</t>
  </si>
  <si>
    <t>Applied</t>
  </si>
  <si>
    <t xml:space="preserve">  Factory supplies used</t>
  </si>
  <si>
    <t>Labor</t>
  </si>
  <si>
    <t xml:space="preserve">  Miscellaneous production costs</t>
  </si>
  <si>
    <t>Actual overhead costs incurred</t>
  </si>
  <si>
    <t>Direct labor costs on jobs completed and sold:</t>
  </si>
  <si>
    <t>Job 201</t>
  </si>
  <si>
    <t>Total</t>
  </si>
  <si>
    <t>Job 202</t>
  </si>
  <si>
    <t>Job 203</t>
  </si>
  <si>
    <t>Job 204</t>
  </si>
  <si>
    <t>Job 205</t>
  </si>
  <si>
    <t>Job 206, in process, direct labor</t>
  </si>
  <si>
    <t>General Journal</t>
  </si>
  <si>
    <t>Account</t>
  </si>
  <si>
    <t>Debit</t>
  </si>
  <si>
    <t>Credit</t>
  </si>
  <si>
    <t xml:space="preserve">  Total estimated overhead costs</t>
  </si>
  <si>
    <t>Check figure:</t>
  </si>
  <si>
    <t>c. Overapplied or underapplied overhead:</t>
  </si>
  <si>
    <t xml:space="preserve">    Less applied overhead cost</t>
  </si>
  <si>
    <t>YERBURY COMPANY</t>
  </si>
  <si>
    <t>(1c) Underapplied</t>
  </si>
  <si>
    <t>(2)  Cr. Factory Overhead</t>
  </si>
  <si>
    <t xml:space="preserve">    Underapplied overhead</t>
  </si>
  <si>
    <t xml:space="preserve">  Depreciation - factory equipment</t>
  </si>
  <si>
    <t xml:space="preserve">  Repairs expense - factory equipment</t>
  </si>
  <si>
    <t>a. Predetermined overhead rate:</t>
  </si>
  <si>
    <t xml:space="preserve">    Actual overhead cost</t>
  </si>
  <si>
    <t>Cost of Goods Sold</t>
  </si>
  <si>
    <t xml:space="preserve">  Factory Overhead</t>
  </si>
  <si>
    <t>Given Data 26-04A:</t>
  </si>
  <si>
    <t>Problem 26-04A</t>
  </si>
  <si>
    <t>Job No.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</si>
</sst>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5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69" fontId="0" fillId="2" borderId="0" xfId="17" applyNumberFormat="1" applyFill="1" applyAlignment="1">
      <alignment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9" fontId="0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41" fontId="0" fillId="2" borderId="0" xfId="15" applyNumberFormat="1" applyFont="1" applyFill="1" applyBorder="1" applyAlignment="1" applyProtection="1">
      <alignment/>
      <protection/>
    </xf>
    <xf numFmtId="41" fontId="0" fillId="2" borderId="0" xfId="15" applyNumberFormat="1" applyFont="1" applyFill="1" applyBorder="1" applyAlignment="1">
      <alignment/>
    </xf>
    <xf numFmtId="41" fontId="0" fillId="2" borderId="1" xfId="15" applyNumberFormat="1" applyFont="1" applyFill="1" applyBorder="1" applyAlignment="1" applyProtection="1">
      <alignment/>
      <protection/>
    </xf>
    <xf numFmtId="42" fontId="0" fillId="2" borderId="0" xfId="17" applyNumberFormat="1" applyFont="1" applyFill="1" applyBorder="1" applyAlignment="1" applyProtection="1">
      <alignment/>
      <protection/>
    </xf>
    <xf numFmtId="42" fontId="0" fillId="2" borderId="2" xfId="17" applyNumberFormat="1" applyFill="1" applyBorder="1" applyAlignment="1">
      <alignment/>
    </xf>
    <xf numFmtId="42" fontId="0" fillId="2" borderId="0" xfId="15" applyNumberFormat="1" applyFont="1" applyFill="1" applyBorder="1" applyAlignment="1" applyProtection="1">
      <alignment/>
      <protection/>
    </xf>
    <xf numFmtId="42" fontId="0" fillId="2" borderId="0" xfId="15" applyNumberFormat="1" applyFont="1" applyFill="1" applyBorder="1" applyAlignment="1">
      <alignment/>
    </xf>
    <xf numFmtId="42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42" fontId="0" fillId="3" borderId="0" xfId="0" applyNumberFormat="1" applyFont="1" applyFill="1" applyAlignment="1" applyProtection="1">
      <alignment/>
      <protection locked="0"/>
    </xf>
    <xf numFmtId="42" fontId="0" fillId="3" borderId="3" xfId="0" applyNumberFormat="1" applyFont="1" applyFill="1" applyBorder="1" applyAlignment="1" applyProtection="1">
      <alignment/>
      <protection locked="0"/>
    </xf>
    <xf numFmtId="42" fontId="0" fillId="3" borderId="0" xfId="17" applyNumberFormat="1" applyFont="1" applyFill="1" applyBorder="1" applyAlignment="1" applyProtection="1">
      <alignment/>
      <protection locked="0"/>
    </xf>
    <xf numFmtId="42" fontId="0" fillId="3" borderId="2" xfId="17" applyNumberFormat="1" applyFill="1" applyBorder="1" applyAlignment="1" applyProtection="1">
      <alignment/>
      <protection locked="0"/>
    </xf>
    <xf numFmtId="42" fontId="0" fillId="3" borderId="4" xfId="0" applyNumberFormat="1" applyFont="1" applyFill="1" applyBorder="1" applyAlignment="1" applyProtection="1">
      <alignment/>
      <protection locked="0"/>
    </xf>
    <xf numFmtId="42" fontId="0" fillId="3" borderId="2" xfId="0" applyNumberFormat="1" applyFont="1" applyFill="1" applyBorder="1" applyAlignment="1" applyProtection="1">
      <alignment/>
      <protection locked="0"/>
    </xf>
    <xf numFmtId="41" fontId="0" fillId="3" borderId="3" xfId="15" applyNumberFormat="1" applyFont="1" applyFill="1" applyBorder="1" applyAlignment="1" applyProtection="1">
      <alignment/>
      <protection locked="0"/>
    </xf>
    <xf numFmtId="41" fontId="0" fillId="2" borderId="1" xfId="15" applyNumberFormat="1" applyFill="1" applyBorder="1" applyAlignment="1">
      <alignment/>
    </xf>
    <xf numFmtId="41" fontId="0" fillId="3" borderId="1" xfId="15" applyNumberFormat="1" applyFill="1" applyBorder="1" applyAlignment="1" applyProtection="1">
      <alignment/>
      <protection locked="0"/>
    </xf>
    <xf numFmtId="41" fontId="0" fillId="3" borderId="1" xfId="0" applyNumberFormat="1" applyFont="1" applyFill="1" applyBorder="1" applyAlignment="1" applyProtection="1">
      <alignment/>
      <protection locked="0"/>
    </xf>
    <xf numFmtId="41" fontId="0" fillId="3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41" fontId="0" fillId="3" borderId="4" xfId="0" applyNumberFormat="1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37.7109375" style="4" bestFit="1" customWidth="1"/>
    <col min="2" max="2" width="12.57421875" style="4" bestFit="1" customWidth="1"/>
    <col min="3" max="3" width="12.28125" style="4" bestFit="1" customWidth="1"/>
    <col min="4" max="16384" width="9.140625" style="4" customWidth="1"/>
  </cols>
  <sheetData>
    <row r="1" spans="2:3" ht="12.75">
      <c r="B1" s="1" t="s">
        <v>0</v>
      </c>
      <c r="C1" s="26"/>
    </row>
    <row r="2" spans="2:3" ht="12.75">
      <c r="B2" s="1" t="s">
        <v>1</v>
      </c>
      <c r="C2" s="26"/>
    </row>
    <row r="3" spans="2:3" ht="12.75">
      <c r="B3" s="2"/>
      <c r="C3" s="3" t="s">
        <v>50</v>
      </c>
    </row>
    <row r="4" ht="12.75"/>
    <row r="5" spans="1:4" ht="12.75">
      <c r="A5" s="28" t="s">
        <v>39</v>
      </c>
      <c r="B5" s="28"/>
      <c r="C5" s="28"/>
      <c r="D5" s="39"/>
    </row>
    <row r="6" spans="1:4" ht="12.75">
      <c r="A6" s="27" t="s">
        <v>6</v>
      </c>
      <c r="B6" s="27"/>
      <c r="C6" s="27"/>
      <c r="D6" s="39"/>
    </row>
    <row r="7" spans="1:4" ht="12.75">
      <c r="A7" s="19"/>
      <c r="B7" s="19"/>
      <c r="C7" s="19"/>
      <c r="D7" s="38"/>
    </row>
    <row r="8" spans="1:4" ht="12.75">
      <c r="A8" s="22" t="s">
        <v>45</v>
      </c>
      <c r="B8" s="19"/>
      <c r="C8" s="19"/>
      <c r="D8" s="38"/>
    </row>
    <row r="9" spans="1:4" ht="12.75">
      <c r="A9" s="19"/>
      <c r="B9" s="19"/>
      <c r="C9" s="19"/>
      <c r="D9" s="38"/>
    </row>
    <row r="10" spans="1:4" ht="12.75">
      <c r="A10" s="22" t="s">
        <v>10</v>
      </c>
      <c r="B10" s="40"/>
      <c r="C10" s="24">
        <f>IF(B10="","",IF(B10=1500000,"«- Correct!","«- Try again!"))</f>
      </c>
      <c r="D10" s="38"/>
    </row>
    <row r="11" spans="1:4" ht="12.75">
      <c r="A11" s="22" t="s">
        <v>12</v>
      </c>
      <c r="B11" s="41"/>
      <c r="C11" s="24">
        <f>IF(B11="","",IF(B11=2500000,"«- Correct!","«- Try again!"))</f>
      </c>
      <c r="D11" s="29"/>
    </row>
    <row r="12" spans="1:4" ht="12.75">
      <c r="A12" s="22" t="s">
        <v>14</v>
      </c>
      <c r="B12" s="25"/>
      <c r="C12" s="24">
        <f>IF(B12="","",IF(B12=0.6,"«- Correct!","«- Try again!"))</f>
      </c>
      <c r="D12" s="29"/>
    </row>
    <row r="13" spans="1:4" ht="12.75">
      <c r="A13" s="19"/>
      <c r="B13" s="19"/>
      <c r="C13" s="19"/>
      <c r="D13" s="29"/>
    </row>
    <row r="14" spans="1:4" ht="12.75">
      <c r="A14" s="22" t="s">
        <v>16</v>
      </c>
      <c r="B14" s="19"/>
      <c r="C14" s="19"/>
      <c r="D14" s="29"/>
    </row>
    <row r="15" spans="1:4" ht="12.75">
      <c r="A15" s="19"/>
      <c r="B15" s="51" t="s">
        <v>17</v>
      </c>
      <c r="C15" s="51" t="s">
        <v>18</v>
      </c>
      <c r="D15" s="29"/>
    </row>
    <row r="16" spans="1:4" ht="12.75">
      <c r="A16" s="52" t="s">
        <v>51</v>
      </c>
      <c r="B16" s="52" t="s">
        <v>20</v>
      </c>
      <c r="C16" s="52" t="s">
        <v>6</v>
      </c>
      <c r="D16" s="29"/>
    </row>
    <row r="17" spans="1:4" ht="12.75">
      <c r="A17" s="15">
        <v>201</v>
      </c>
      <c r="B17" s="33">
        <v>604000</v>
      </c>
      <c r="C17" s="42"/>
      <c r="D17" s="24">
        <f>IF(C17="","",IF(C17=362400,"«- Correct!","«- Try again!"))</f>
      </c>
    </row>
    <row r="18" spans="1:4" ht="12.75">
      <c r="A18" s="15">
        <v>202</v>
      </c>
      <c r="B18" s="31">
        <v>563000</v>
      </c>
      <c r="C18" s="46"/>
      <c r="D18" s="24">
        <f>IF(C18="","",IF(C18=337800,"«- Correct!","«- Try again!"))</f>
      </c>
    </row>
    <row r="19" spans="1:4" ht="12.75">
      <c r="A19" s="15">
        <v>203</v>
      </c>
      <c r="B19" s="31">
        <v>298000</v>
      </c>
      <c r="C19" s="46"/>
      <c r="D19" s="24">
        <f>IF(C19="","",IF(C19=178800,"«- Correct!","«- Try again!"))</f>
      </c>
    </row>
    <row r="20" spans="1:4" ht="12.75">
      <c r="A20" s="15">
        <v>204</v>
      </c>
      <c r="B20" s="30">
        <v>716000</v>
      </c>
      <c r="C20" s="46"/>
      <c r="D20" s="24">
        <f>IF(C20="","",IF(C20=429600,"«- Correct!","«- Try again!"))</f>
      </c>
    </row>
    <row r="21" spans="1:4" ht="12.75">
      <c r="A21" s="15">
        <v>205</v>
      </c>
      <c r="B21" s="31">
        <v>314000</v>
      </c>
      <c r="C21" s="46"/>
      <c r="D21" s="24">
        <f>IF(C21="","",IF(C21=188400,"«- Correct!","«- Try again!"))</f>
      </c>
    </row>
    <row r="22" spans="1:4" ht="12.75">
      <c r="A22" s="15">
        <v>206</v>
      </c>
      <c r="B22" s="47">
        <v>17000</v>
      </c>
      <c r="C22" s="48"/>
      <c r="D22" s="24">
        <f>IF(C22="","",IF(C22=10200,"«- Correct!","«- Try again!"))</f>
      </c>
    </row>
    <row r="23" spans="1:4" ht="13.5" thickBot="1">
      <c r="A23" s="23" t="s">
        <v>25</v>
      </c>
      <c r="B23" s="34">
        <f>SUM(B17:B22)</f>
        <v>2512000</v>
      </c>
      <c r="C23" s="43"/>
      <c r="D23" s="24">
        <f>IF(C23="","",IF(C23=1507200,"«- Correct!","«- Try again!"))</f>
      </c>
    </row>
    <row r="24" spans="1:4" ht="13.5" thickTop="1">
      <c r="A24" s="19"/>
      <c r="B24" s="19"/>
      <c r="C24" s="19"/>
      <c r="D24" s="38"/>
    </row>
    <row r="25" spans="1:4" ht="12.75">
      <c r="A25" s="22" t="s">
        <v>37</v>
      </c>
      <c r="B25" s="19"/>
      <c r="C25" s="19"/>
      <c r="D25" s="38"/>
    </row>
    <row r="26" spans="1:4" ht="12.75">
      <c r="A26" s="22" t="s">
        <v>46</v>
      </c>
      <c r="B26" s="19"/>
      <c r="C26" s="44"/>
      <c r="D26" s="24">
        <f>IF(C26="","",IF(C26=1520000,"«- Correct!","«- Try again!"))</f>
      </c>
    </row>
    <row r="27" spans="1:4" ht="12.75">
      <c r="A27" s="22" t="s">
        <v>38</v>
      </c>
      <c r="B27" s="19"/>
      <c r="C27" s="49"/>
      <c r="D27" s="24">
        <f>IF(C27="","",IF(C27=1507200,"«- Correct!","«- Try again!"))</f>
      </c>
    </row>
    <row r="28" spans="1:4" ht="13.5" thickBot="1">
      <c r="A28" s="22" t="s">
        <v>42</v>
      </c>
      <c r="B28" s="19"/>
      <c r="C28" s="45"/>
      <c r="D28" s="24">
        <f>IF(C28="","",IF(C28=12800,"«- Correct!","«- Try again!"))</f>
      </c>
    </row>
    <row r="29" spans="1:4" ht="13.5" thickTop="1">
      <c r="A29" s="29"/>
      <c r="B29" s="29"/>
      <c r="C29" s="29"/>
      <c r="D29" s="38"/>
    </row>
    <row r="30" spans="1:3" ht="12.75">
      <c r="A30" s="7"/>
      <c r="B30" s="7"/>
      <c r="C30" s="7"/>
    </row>
    <row r="31" spans="1:4" ht="12.75">
      <c r="A31" s="10" t="s">
        <v>39</v>
      </c>
      <c r="B31" s="17"/>
      <c r="C31" s="17"/>
      <c r="D31" s="38"/>
    </row>
    <row r="32" spans="1:4" ht="12.75">
      <c r="A32" s="18" t="s">
        <v>31</v>
      </c>
      <c r="B32" s="17"/>
      <c r="C32" s="17"/>
      <c r="D32" s="38"/>
    </row>
    <row r="33" spans="1:4" ht="12.75">
      <c r="A33" s="19"/>
      <c r="B33" s="19"/>
      <c r="C33" s="19"/>
      <c r="D33" s="38"/>
    </row>
    <row r="34" spans="1:4" ht="12.75">
      <c r="A34" s="20" t="s">
        <v>32</v>
      </c>
      <c r="B34" s="21" t="s">
        <v>33</v>
      </c>
      <c r="C34" s="21" t="s">
        <v>34</v>
      </c>
      <c r="D34" s="29"/>
    </row>
    <row r="35" spans="1:4" ht="12.75">
      <c r="A35" s="22" t="s">
        <v>47</v>
      </c>
      <c r="B35" s="50"/>
      <c r="C35" s="24">
        <f>IF(B35="","",IF(B35=12800,"«- Correct!","«- Try again!"))</f>
      </c>
      <c r="D35" s="29"/>
    </row>
    <row r="36" spans="1:4" ht="12.75">
      <c r="A36" s="22" t="s">
        <v>48</v>
      </c>
      <c r="B36" s="19"/>
      <c r="C36" s="53"/>
      <c r="D36" s="24">
        <f>IF(C36="","",IF(C36=12800,"«- Correct!","«- Try again!"))</f>
      </c>
    </row>
    <row r="37" spans="1:4" ht="12.75">
      <c r="A37" s="54"/>
      <c r="B37" s="54"/>
      <c r="C37" s="54"/>
      <c r="D37" s="29"/>
    </row>
    <row r="38" spans="1:4" ht="12.75">
      <c r="A38" s="38"/>
      <c r="B38" s="38"/>
      <c r="C38" s="29"/>
      <c r="D38" s="29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75" ht="12.75">
      <c r="D75" s="5"/>
    </row>
  </sheetData>
  <sheetProtection password="C690" sheet="1" objects="1" scenarios="1" selectLockedCells="1"/>
  <mergeCells count="3">
    <mergeCell ref="A6:C6"/>
    <mergeCell ref="A5:C5"/>
    <mergeCell ref="A37:C37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7.00390625" style="0" bestFit="1" customWidth="1"/>
    <col min="2" max="2" width="11.28125" style="0" customWidth="1"/>
    <col min="3" max="3" width="2.7109375" style="0" customWidth="1"/>
  </cols>
  <sheetData>
    <row r="1" spans="1:2" ht="12.75">
      <c r="A1" s="6" t="s">
        <v>49</v>
      </c>
      <c r="B1" s="6"/>
    </row>
    <row r="2" spans="1:2" ht="12.75">
      <c r="A2" s="6"/>
      <c r="B2" s="6"/>
    </row>
    <row r="3" spans="1:3" ht="12.75">
      <c r="A3" s="10" t="s">
        <v>39</v>
      </c>
      <c r="B3" s="11"/>
      <c r="C3" s="29"/>
    </row>
    <row r="4" spans="1:3" ht="12.75">
      <c r="A4" s="10"/>
      <c r="B4" s="9"/>
      <c r="C4" s="29"/>
    </row>
    <row r="5" spans="1:3" ht="12.75">
      <c r="A5" s="9" t="s">
        <v>2</v>
      </c>
      <c r="B5" s="9"/>
      <c r="C5" s="29"/>
    </row>
    <row r="6" spans="1:3" ht="12.75">
      <c r="A6" s="9" t="s">
        <v>3</v>
      </c>
      <c r="B6" s="30">
        <v>50</v>
      </c>
      <c r="C6" s="29"/>
    </row>
    <row r="7" spans="1:3" ht="12.75">
      <c r="A7" s="9" t="s">
        <v>4</v>
      </c>
      <c r="B7" s="30">
        <v>2000</v>
      </c>
      <c r="C7" s="29"/>
    </row>
    <row r="8" spans="1:3" ht="12.75">
      <c r="A8" s="9" t="s">
        <v>5</v>
      </c>
      <c r="B8" s="33">
        <v>25</v>
      </c>
      <c r="C8" s="29"/>
    </row>
    <row r="9" spans="1:3" ht="12.75">
      <c r="A9" s="9"/>
      <c r="B9" s="9"/>
      <c r="C9" s="29"/>
    </row>
    <row r="10" spans="1:3" ht="12.75">
      <c r="A10" s="9" t="s">
        <v>7</v>
      </c>
      <c r="B10" s="9"/>
      <c r="C10" s="29"/>
    </row>
    <row r="11" spans="1:3" ht="12.75">
      <c r="A11" s="9" t="s">
        <v>8</v>
      </c>
      <c r="B11" s="33">
        <v>319200</v>
      </c>
      <c r="C11" s="29"/>
    </row>
    <row r="12" spans="1:3" ht="12.75">
      <c r="A12" s="12" t="s">
        <v>9</v>
      </c>
      <c r="B12" s="31">
        <v>240000</v>
      </c>
      <c r="C12" s="29"/>
    </row>
    <row r="13" spans="1:3" ht="12.75">
      <c r="A13" s="12" t="s">
        <v>11</v>
      </c>
      <c r="B13" s="31">
        <v>140000</v>
      </c>
      <c r="C13" s="29"/>
    </row>
    <row r="14" spans="1:3" ht="12.75">
      <c r="A14" s="12" t="s">
        <v>13</v>
      </c>
      <c r="B14" s="31">
        <v>88000</v>
      </c>
      <c r="C14" s="29"/>
    </row>
    <row r="15" spans="1:3" ht="12.75">
      <c r="A15" s="9" t="s">
        <v>15</v>
      </c>
      <c r="B15" s="30">
        <v>68000</v>
      </c>
      <c r="C15" s="29"/>
    </row>
    <row r="16" spans="1:3" ht="12.75">
      <c r="A16" s="9" t="s">
        <v>43</v>
      </c>
      <c r="B16" s="30">
        <v>480000</v>
      </c>
      <c r="C16" s="29"/>
    </row>
    <row r="17" spans="1:3" ht="12.75">
      <c r="A17" s="9" t="s">
        <v>44</v>
      </c>
      <c r="B17" s="30">
        <v>60000</v>
      </c>
      <c r="C17" s="29"/>
    </row>
    <row r="18" spans="1:3" ht="12.75">
      <c r="A18" s="9" t="s">
        <v>19</v>
      </c>
      <c r="B18" s="30">
        <v>68800</v>
      </c>
      <c r="C18" s="29"/>
    </row>
    <row r="19" spans="1:3" ht="12.75">
      <c r="A19" s="9" t="s">
        <v>21</v>
      </c>
      <c r="B19" s="32">
        <v>36000</v>
      </c>
      <c r="C19" s="29"/>
    </row>
    <row r="20" spans="1:3" ht="13.5" thickBot="1">
      <c r="A20" s="9" t="s">
        <v>35</v>
      </c>
      <c r="B20" s="34">
        <f>SUM(B11:B19)</f>
        <v>1500000</v>
      </c>
      <c r="C20" s="29"/>
    </row>
    <row r="21" spans="1:3" ht="13.5" thickTop="1">
      <c r="A21" s="9"/>
      <c r="B21" s="14"/>
      <c r="C21" s="29"/>
    </row>
    <row r="22" spans="1:3" ht="12.75">
      <c r="A22" s="9" t="s">
        <v>22</v>
      </c>
      <c r="B22" s="33">
        <v>1520000</v>
      </c>
      <c r="C22" s="29"/>
    </row>
    <row r="23" spans="1:3" ht="12.75">
      <c r="A23" s="9"/>
      <c r="B23" s="9"/>
      <c r="C23" s="29"/>
    </row>
    <row r="24" spans="1:3" ht="12.75">
      <c r="A24" s="9" t="s">
        <v>23</v>
      </c>
      <c r="B24" s="9"/>
      <c r="C24" s="29"/>
    </row>
    <row r="25" spans="1:3" ht="12.75">
      <c r="A25" s="15" t="s">
        <v>24</v>
      </c>
      <c r="B25" s="35">
        <v>604000</v>
      </c>
      <c r="C25" s="29"/>
    </row>
    <row r="26" spans="1:3" ht="12.75">
      <c r="A26" s="16" t="s">
        <v>26</v>
      </c>
      <c r="B26" s="36">
        <v>563000</v>
      </c>
      <c r="C26" s="29"/>
    </row>
    <row r="27" spans="1:3" ht="12.75">
      <c r="A27" s="16" t="s">
        <v>27</v>
      </c>
      <c r="B27" s="36">
        <v>298000</v>
      </c>
      <c r="C27" s="29"/>
    </row>
    <row r="28" spans="1:3" ht="12.75">
      <c r="A28" s="16" t="s">
        <v>28</v>
      </c>
      <c r="B28" s="35">
        <v>716000</v>
      </c>
      <c r="C28" s="29"/>
    </row>
    <row r="29" spans="1:3" ht="12.75">
      <c r="A29" s="16" t="s">
        <v>29</v>
      </c>
      <c r="B29" s="36">
        <v>314000</v>
      </c>
      <c r="C29" s="29"/>
    </row>
    <row r="30" spans="1:3" ht="12.75">
      <c r="A30" s="12"/>
      <c r="B30" s="13"/>
      <c r="C30" s="29"/>
    </row>
    <row r="31" spans="1:3" ht="12.75">
      <c r="A31" s="12" t="s">
        <v>30</v>
      </c>
      <c r="B31" s="36">
        <v>17000</v>
      </c>
      <c r="C31" s="29"/>
    </row>
    <row r="32" spans="1:3" ht="12.75">
      <c r="A32" s="12"/>
      <c r="B32" s="13"/>
      <c r="C32" s="29"/>
    </row>
    <row r="33" spans="1:3" ht="12.75">
      <c r="A33" s="8" t="s">
        <v>36</v>
      </c>
      <c r="B33" s="9"/>
      <c r="C33" s="29"/>
    </row>
    <row r="34" spans="1:3" ht="12.75">
      <c r="A34" s="9" t="s">
        <v>40</v>
      </c>
      <c r="B34" s="33">
        <v>12800</v>
      </c>
      <c r="C34" s="29"/>
    </row>
    <row r="35" spans="1:3" ht="12.75">
      <c r="A35" s="9" t="s">
        <v>41</v>
      </c>
      <c r="B35" s="37">
        <v>12800</v>
      </c>
      <c r="C35" s="29"/>
    </row>
    <row r="36" spans="1:3" ht="12.75">
      <c r="A36" s="29"/>
      <c r="B36" s="29"/>
      <c r="C36" s="29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2007-04-04T17:58:35Z</cp:lastPrinted>
  <dcterms:created xsi:type="dcterms:W3CDTF">2001-04-05T19:17:51Z</dcterms:created>
  <dcterms:modified xsi:type="dcterms:W3CDTF">2009-11-10T17:57:40Z</dcterms:modified>
  <cp:category/>
  <cp:version/>
  <cp:contentType/>
  <cp:contentStatus/>
</cp:coreProperties>
</file>