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28-01A" sheetId="1" r:id="rId1"/>
    <sheet name="Given P28-01A" sheetId="2" r:id="rId2"/>
    <sheet name="P28-03A" sheetId="3" r:id="rId3"/>
    <sheet name="Given P28-03A" sheetId="4" r:id="rId4"/>
  </sheets>
  <definedNames>
    <definedName name="_xlnm.Print_Titles" localSheetId="0">'P28-01A'!$1:$4</definedName>
    <definedName name="_xlnm.Print_Titles" localSheetId="2">'P28-03A'!$1:$4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3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E22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E18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C24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C25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C26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E34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E39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E43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C45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C46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C47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B11" authorId="0">
      <text>
        <r>
          <rPr>
            <sz val="8"/>
            <rFont val="Tahoma"/>
            <family val="2"/>
          </rPr>
          <t>Enter appropriate data in yellow cells.  Your variance entries will be verified.</t>
        </r>
      </text>
    </comment>
    <comment ref="B32" authorId="0">
      <text>
        <r>
          <rPr>
            <sz val="8"/>
            <rFont val="Tahoma"/>
            <family val="2"/>
          </rPr>
          <t>Enter appropriate data in yellow cells.  Your variance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1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12" authorId="0">
      <text>
        <r>
          <rPr>
            <sz val="8"/>
            <rFont val="Tahoma"/>
            <family val="2"/>
          </rPr>
          <t>Enter appropriate data in yellow cells.  Your entries for "Income from operations" will be verified.</t>
        </r>
      </text>
    </comment>
    <comment ref="A44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57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B39" authorId="0">
      <text>
        <r>
          <rPr>
            <sz val="8"/>
            <rFont val="Tahoma"/>
            <family val="2"/>
          </rPr>
          <t>Enter appropriate data in yellow cells.  Your variance entries will be verified.</t>
        </r>
      </text>
    </comment>
  </commentList>
</comments>
</file>

<file path=xl/sharedStrings.xml><?xml version="1.0" encoding="utf-8"?>
<sst xmlns="http://schemas.openxmlformats.org/spreadsheetml/2006/main" count="196" uniqueCount="130">
  <si>
    <t>Student Name:</t>
  </si>
  <si>
    <t>Class:</t>
  </si>
  <si>
    <t>Standard Unit Costs</t>
  </si>
  <si>
    <t>Pounds</t>
  </si>
  <si>
    <t>Hours</t>
  </si>
  <si>
    <t>Cost</t>
  </si>
  <si>
    <t>Total</t>
  </si>
  <si>
    <t>Direct material</t>
  </si>
  <si>
    <t>Direct labor</t>
  </si>
  <si>
    <t>Variances</t>
  </si>
  <si>
    <t>Factory overhead</t>
  </si>
  <si>
    <t>Total standard cost</t>
  </si>
  <si>
    <t>Operating volume as percentage</t>
  </si>
  <si>
    <t xml:space="preserve">  of productive capacity per quarter</t>
  </si>
  <si>
    <t>Productive capacity per quarter in units</t>
  </si>
  <si>
    <t>Flexible Budget Information</t>
  </si>
  <si>
    <t>Operating Levels</t>
  </si>
  <si>
    <t>Production in units</t>
  </si>
  <si>
    <t>Std. direct labor hours</t>
  </si>
  <si>
    <t>Fixed factory overhead</t>
  </si>
  <si>
    <t>Variable factory overhead</t>
  </si>
  <si>
    <t>Actual costs incurred during quarter:</t>
  </si>
  <si>
    <t>Actual hours at standard rate</t>
  </si>
  <si>
    <t>Standard hours at standard rate</t>
  </si>
  <si>
    <t>Part 1  Direct Materials Variances:</t>
  </si>
  <si>
    <t>Direct materials cost variances:</t>
  </si>
  <si>
    <t>Units</t>
  </si>
  <si>
    <t>Price</t>
  </si>
  <si>
    <t>Price variance</t>
  </si>
  <si>
    <t>Actual quantity at standard price</t>
  </si>
  <si>
    <t>Standard quantity at standard price</t>
  </si>
  <si>
    <t xml:space="preserve">Quantity variance </t>
  </si>
  <si>
    <t>Variance</t>
  </si>
  <si>
    <t>U</t>
  </si>
  <si>
    <t>F</t>
  </si>
  <si>
    <t>Quantity variance</t>
  </si>
  <si>
    <t>Total materials variance</t>
  </si>
  <si>
    <t>Direct labor cost variances:</t>
  </si>
  <si>
    <t>Actual units at standard cost</t>
  </si>
  <si>
    <t>Standard units at standard cost</t>
  </si>
  <si>
    <t>Actual units at actual cost</t>
  </si>
  <si>
    <t>Rate variance</t>
  </si>
  <si>
    <t xml:space="preserve">Efficiency variance </t>
  </si>
  <si>
    <t>Efficiency variance</t>
  </si>
  <si>
    <t>Total labor variance</t>
  </si>
  <si>
    <t>Part 2  Direct Labor Variances:</t>
  </si>
  <si>
    <t>Rate</t>
  </si>
  <si>
    <t>Budgeted overhead</t>
  </si>
  <si>
    <t>Direct material cost variance</t>
  </si>
  <si>
    <t>Actual quantity at actual price</t>
  </si>
  <si>
    <t>Actual hours at actual rate</t>
  </si>
  <si>
    <t>Direct materials</t>
  </si>
  <si>
    <t>Factory overhead - variable</t>
  </si>
  <si>
    <t>Factory overhead - fixed</t>
  </si>
  <si>
    <t xml:space="preserve">  Fixed factory overhead</t>
  </si>
  <si>
    <t xml:space="preserve">  Variable factory overhead</t>
  </si>
  <si>
    <t>Check figures:</t>
  </si>
  <si>
    <t xml:space="preserve">     Price</t>
  </si>
  <si>
    <t xml:space="preserve">     Quantity</t>
  </si>
  <si>
    <t>(2) Labor variances</t>
  </si>
  <si>
    <t xml:space="preserve">     Rate</t>
  </si>
  <si>
    <t xml:space="preserve">     Efficiency</t>
  </si>
  <si>
    <t>(1) Materials variances</t>
  </si>
  <si>
    <t>Direct materials price and quantity variances:</t>
  </si>
  <si>
    <t>Direct labor rate and efficiency variances:</t>
  </si>
  <si>
    <t>Sales</t>
  </si>
  <si>
    <t>Cost of goods sold:</t>
  </si>
  <si>
    <t xml:space="preserve">  Direct materials</t>
  </si>
  <si>
    <t xml:space="preserve">  Direct labor</t>
  </si>
  <si>
    <t xml:space="preserve">  Machinery repairs (variable cost)</t>
  </si>
  <si>
    <t>Flexible</t>
  </si>
  <si>
    <t xml:space="preserve">  Plant management salaries</t>
  </si>
  <si>
    <t>Budget</t>
  </si>
  <si>
    <t>Gross profit</t>
  </si>
  <si>
    <t>Selling expenses:</t>
  </si>
  <si>
    <t xml:space="preserve">  Packaging</t>
  </si>
  <si>
    <t xml:space="preserve">  Shipping</t>
  </si>
  <si>
    <t>Variable costs:</t>
  </si>
  <si>
    <t>General and administrative expenses:</t>
  </si>
  <si>
    <t xml:space="preserve">  Advertising expense</t>
  </si>
  <si>
    <t xml:space="preserve">  Salaries</t>
  </si>
  <si>
    <t xml:space="preserve">  Machinery repairs</t>
  </si>
  <si>
    <t xml:space="preserve">  Entertainment expense</t>
  </si>
  <si>
    <t xml:space="preserve">  Utilities </t>
  </si>
  <si>
    <t>Income from operations</t>
  </si>
  <si>
    <t>Contribution margin</t>
  </si>
  <si>
    <t>Fixed costs:</t>
  </si>
  <si>
    <t xml:space="preserve">  Utilities</t>
  </si>
  <si>
    <t>Statement of Income from Operations</t>
  </si>
  <si>
    <t xml:space="preserve">  Sales salary</t>
  </si>
  <si>
    <t xml:space="preserve">  Sales salary (annual)</t>
  </si>
  <si>
    <t>Flexible Budget Performance Report</t>
  </si>
  <si>
    <t xml:space="preserve">Actual </t>
  </si>
  <si>
    <t>Results</t>
  </si>
  <si>
    <t xml:space="preserve">  Depreciation - Plant equipment</t>
  </si>
  <si>
    <t>(1) Variances</t>
  </si>
  <si>
    <t xml:space="preserve">     Fixed costs</t>
  </si>
  <si>
    <t xml:space="preserve">     Income</t>
  </si>
  <si>
    <t>Part 2:  Analyze and interpret both the (a) sales variance and</t>
  </si>
  <si>
    <t xml:space="preserve">            (b) direct materials variance.</t>
  </si>
  <si>
    <t>(a) Analysis of sales variance:</t>
  </si>
  <si>
    <t>Per unit</t>
  </si>
  <si>
    <t>Actual sales</t>
  </si>
  <si>
    <t>Sales variance</t>
  </si>
  <si>
    <t>Interpretation:</t>
  </si>
  <si>
    <t>(b) Analysis of direct materials variance:</t>
  </si>
  <si>
    <t>Budgeted sales</t>
  </si>
  <si>
    <t>Budgeted materials</t>
  </si>
  <si>
    <t>Direct materials variance</t>
  </si>
  <si>
    <t>Fixed Budget</t>
  </si>
  <si>
    <t xml:space="preserve">  Sales salary (fixed annual amount)</t>
  </si>
  <si>
    <t>Based on production and sales volume</t>
  </si>
  <si>
    <t xml:space="preserve">  in units</t>
  </si>
  <si>
    <t>TRICO COMPANY</t>
  </si>
  <si>
    <t>Standard Unit Costs for 54,000 units</t>
  </si>
  <si>
    <t>90% Capacity</t>
  </si>
  <si>
    <t>PHOENIX COMPANY</t>
  </si>
  <si>
    <t xml:space="preserve">  Depreciation - plant equipment</t>
  </si>
  <si>
    <t xml:space="preserve">  Utilities ($45,000 is variable)</t>
  </si>
  <si>
    <t>Sales (18,000 units)</t>
  </si>
  <si>
    <t xml:space="preserve">  Utilities (fixed cost is $147,500)</t>
  </si>
  <si>
    <t>Actual direct labor = 265,000 hours</t>
  </si>
  <si>
    <t xml:space="preserve">  Total variable costs</t>
  </si>
  <si>
    <t xml:space="preserve">  Total fixed costs</t>
  </si>
  <si>
    <t>Actual materials used</t>
  </si>
  <si>
    <t>Given Data P28-03A:</t>
  </si>
  <si>
    <t>Problem 28-03A</t>
  </si>
  <si>
    <t>Given Data P28-01A:</t>
  </si>
  <si>
    <t>Problem 28-01A</t>
  </si>
  <si>
    <t>For Year Ended December 31,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</si>
</sst>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"/>
    <numFmt numFmtId="174" formatCode="&quot;$&quot;#,##0.00000000000000000000_);\(&quot;$&quot;#,##0.00000000000000000000\)"/>
    <numFmt numFmtId="175" formatCode="&quot;$&quot;#,##0.000000000_);\(&quot;$&quot;#,##0.000000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Continuous"/>
    </xf>
    <xf numFmtId="1" fontId="0" fillId="2" borderId="1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9" fontId="0" fillId="2" borderId="0" xfId="2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" fontId="0" fillId="2" borderId="0" xfId="17" applyNumberFormat="1" applyFont="1" applyFill="1" applyBorder="1" applyAlignment="1" applyProtection="1">
      <alignment/>
      <protection/>
    </xf>
    <xf numFmtId="44" fontId="0" fillId="2" borderId="0" xfId="17" applyFont="1" applyFill="1" applyBorder="1" applyAlignment="1">
      <alignment/>
    </xf>
    <xf numFmtId="43" fontId="0" fillId="2" borderId="0" xfId="15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5" fontId="0" fillId="2" borderId="0" xfId="17" applyNumberFormat="1" applyFont="1" applyFill="1" applyBorder="1" applyAlignment="1">
      <alignment/>
    </xf>
    <xf numFmtId="5" fontId="0" fillId="2" borderId="0" xfId="15" applyNumberFormat="1" applyFill="1" applyAlignment="1">
      <alignment/>
    </xf>
    <xf numFmtId="5" fontId="0" fillId="2" borderId="0" xfId="15" applyNumberFormat="1" applyFont="1" applyFill="1" applyBorder="1" applyAlignment="1">
      <alignment/>
    </xf>
    <xf numFmtId="5" fontId="0" fillId="2" borderId="0" xfId="0" applyNumberFormat="1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44" fontId="0" fillId="4" borderId="6" xfId="17" applyFont="1" applyFill="1" applyBorder="1" applyAlignment="1" applyProtection="1">
      <alignment/>
      <protection locked="0"/>
    </xf>
    <xf numFmtId="43" fontId="0" fillId="4" borderId="7" xfId="15" applyFont="1" applyFill="1" applyBorder="1" applyAlignment="1" applyProtection="1">
      <alignment/>
      <protection locked="0"/>
    </xf>
    <xf numFmtId="44" fontId="0" fillId="4" borderId="8" xfId="17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Continuous"/>
      <protection/>
    </xf>
    <xf numFmtId="9" fontId="1" fillId="2" borderId="1" xfId="21" applyFont="1" applyFill="1" applyBorder="1" applyAlignment="1" applyProtection="1">
      <alignment horizontal="center"/>
      <protection/>
    </xf>
    <xf numFmtId="41" fontId="0" fillId="2" borderId="0" xfId="15" applyNumberFormat="1" applyFont="1" applyFill="1" applyBorder="1" applyAlignment="1">
      <alignment/>
    </xf>
    <xf numFmtId="41" fontId="0" fillId="2" borderId="1" xfId="15" applyNumberFormat="1" applyFont="1" applyFill="1" applyBorder="1" applyAlignment="1">
      <alignment/>
    </xf>
    <xf numFmtId="42" fontId="0" fillId="2" borderId="0" xfId="17" applyNumberFormat="1" applyFont="1" applyFill="1" applyBorder="1" applyAlignment="1">
      <alignment/>
    </xf>
    <xf numFmtId="42" fontId="0" fillId="2" borderId="10" xfId="17" applyNumberFormat="1" applyFont="1" applyFill="1" applyBorder="1" applyAlignment="1">
      <alignment/>
    </xf>
    <xf numFmtId="41" fontId="0" fillId="2" borderId="0" xfId="15" applyNumberFormat="1" applyFont="1" applyFill="1" applyBorder="1" applyAlignment="1" applyProtection="1">
      <alignment/>
      <protection/>
    </xf>
    <xf numFmtId="42" fontId="0" fillId="2" borderId="0" xfId="17" applyNumberFormat="1" applyFont="1" applyFill="1" applyBorder="1" applyAlignment="1" applyProtection="1">
      <alignment/>
      <protection/>
    </xf>
    <xf numFmtId="42" fontId="5" fillId="2" borderId="0" xfId="17" applyNumberFormat="1" applyFont="1" applyFill="1" applyBorder="1" applyAlignment="1" applyProtection="1">
      <alignment/>
      <protection/>
    </xf>
    <xf numFmtId="42" fontId="0" fillId="2" borderId="0" xfId="15" applyNumberFormat="1" applyFont="1" applyFill="1" applyBorder="1" applyAlignment="1">
      <alignment/>
    </xf>
    <xf numFmtId="42" fontId="0" fillId="2" borderId="0" xfId="15" applyNumberFormat="1" applyFont="1" applyFill="1" applyBorder="1" applyAlignment="1" applyProtection="1">
      <alignment/>
      <protection/>
    </xf>
    <xf numFmtId="41" fontId="0" fillId="2" borderId="0" xfId="15" applyNumberFormat="1" applyFont="1" applyFill="1" applyBorder="1" applyAlignment="1">
      <alignment horizontal="center"/>
    </xf>
    <xf numFmtId="41" fontId="0" fillId="2" borderId="1" xfId="15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 applyProtection="1">
      <alignment horizontal="centerContinuous"/>
      <protection/>
    </xf>
    <xf numFmtId="41" fontId="0" fillId="4" borderId="11" xfId="0" applyNumberFormat="1" applyFont="1" applyFill="1" applyBorder="1" applyAlignment="1" applyProtection="1">
      <alignment/>
      <protection locked="0"/>
    </xf>
    <xf numFmtId="41" fontId="0" fillId="4" borderId="0" xfId="0" applyNumberFormat="1" applyFont="1" applyFill="1" applyBorder="1" applyAlignment="1" applyProtection="1">
      <alignment/>
      <protection locked="0"/>
    </xf>
    <xf numFmtId="41" fontId="0" fillId="4" borderId="0" xfId="0" applyNumberFormat="1" applyFont="1" applyFill="1" applyAlignment="1" applyProtection="1">
      <alignment/>
      <protection locked="0"/>
    </xf>
    <xf numFmtId="41" fontId="0" fillId="4" borderId="1" xfId="0" applyNumberFormat="1" applyFont="1" applyFill="1" applyBorder="1" applyAlignment="1" applyProtection="1">
      <alignment/>
      <protection locked="0"/>
    </xf>
    <xf numFmtId="44" fontId="0" fillId="4" borderId="12" xfId="0" applyNumberFormat="1" applyFont="1" applyFill="1" applyBorder="1" applyAlignment="1" applyProtection="1">
      <alignment/>
      <protection locked="0"/>
    </xf>
    <xf numFmtId="44" fontId="0" fillId="4" borderId="13" xfId="0" applyNumberFormat="1" applyFont="1" applyFill="1" applyBorder="1" applyAlignment="1" applyProtection="1">
      <alignment/>
      <protection locked="0"/>
    </xf>
    <xf numFmtId="42" fontId="0" fillId="4" borderId="11" xfId="0" applyNumberFormat="1" applyFont="1" applyFill="1" applyBorder="1" applyAlignment="1" applyProtection="1">
      <alignment/>
      <protection locked="0"/>
    </xf>
    <xf numFmtId="42" fontId="0" fillId="4" borderId="14" xfId="0" applyNumberFormat="1" applyFont="1" applyFill="1" applyBorder="1" applyAlignment="1" applyProtection="1">
      <alignment/>
      <protection locked="0"/>
    </xf>
    <xf numFmtId="42" fontId="0" fillId="4" borderId="11" xfId="0" applyNumberFormat="1" applyFill="1" applyBorder="1" applyAlignment="1" applyProtection="1">
      <alignment/>
      <protection locked="0"/>
    </xf>
    <xf numFmtId="42" fontId="0" fillId="4" borderId="1" xfId="0" applyNumberFormat="1" applyFill="1" applyBorder="1" applyAlignment="1" applyProtection="1">
      <alignment/>
      <protection locked="0"/>
    </xf>
    <xf numFmtId="42" fontId="0" fillId="4" borderId="14" xfId="0" applyNumberForma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42" fontId="0" fillId="4" borderId="15" xfId="0" applyNumberFormat="1" applyFont="1" applyFill="1" applyBorder="1" applyAlignment="1" applyProtection="1">
      <alignment/>
      <protection locked="0"/>
    </xf>
    <xf numFmtId="41" fontId="0" fillId="2" borderId="1" xfId="15" applyNumberFormat="1" applyFont="1" applyFill="1" applyBorder="1" applyAlignment="1" applyProtection="1">
      <alignment/>
      <protection/>
    </xf>
    <xf numFmtId="41" fontId="5" fillId="2" borderId="1" xfId="15" applyNumberFormat="1" applyFont="1" applyFill="1" applyBorder="1" applyAlignment="1" applyProtection="1">
      <alignment/>
      <protection/>
    </xf>
    <xf numFmtId="42" fontId="0" fillId="2" borderId="0" xfId="15" applyNumberFormat="1" applyFill="1" applyAlignment="1">
      <alignment/>
    </xf>
    <xf numFmtId="3" fontId="4" fillId="2" borderId="0" xfId="0" applyNumberFormat="1" applyFont="1" applyFill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42" fontId="0" fillId="4" borderId="0" xfId="17" applyNumberFormat="1" applyFont="1" applyFill="1" applyBorder="1" applyAlignment="1" applyProtection="1">
      <alignment/>
      <protection locked="0"/>
    </xf>
    <xf numFmtId="42" fontId="0" fillId="4" borderId="13" xfId="17" applyNumberFormat="1" applyFont="1" applyFill="1" applyBorder="1" applyAlignment="1" applyProtection="1">
      <alignment/>
      <protection locked="0"/>
    </xf>
    <xf numFmtId="42" fontId="0" fillId="4" borderId="10" xfId="17" applyNumberFormat="1" applyFill="1" applyBorder="1" applyAlignment="1" applyProtection="1">
      <alignment/>
      <protection locked="0"/>
    </xf>
    <xf numFmtId="42" fontId="0" fillId="4" borderId="16" xfId="17" applyNumberFormat="1" applyFont="1" applyFill="1" applyBorder="1" applyAlignment="1" applyProtection="1">
      <alignment/>
      <protection locked="0"/>
    </xf>
    <xf numFmtId="42" fontId="0" fillId="4" borderId="10" xfId="17" applyNumberFormat="1" applyFont="1" applyFill="1" applyBorder="1" applyAlignment="1" applyProtection="1">
      <alignment/>
      <protection locked="0"/>
    </xf>
    <xf numFmtId="41" fontId="0" fillId="4" borderId="0" xfId="15" applyNumberFormat="1" applyFont="1" applyFill="1" applyBorder="1" applyAlignment="1" applyProtection="1">
      <alignment/>
      <protection locked="0"/>
    </xf>
    <xf numFmtId="41" fontId="0" fillId="4" borderId="13" xfId="15" applyNumberFormat="1" applyFont="1" applyFill="1" applyBorder="1" applyAlignment="1" applyProtection="1">
      <alignment/>
      <protection locked="0"/>
    </xf>
    <xf numFmtId="41" fontId="0" fillId="4" borderId="5" xfId="15" applyNumberFormat="1" applyFont="1" applyFill="1" applyBorder="1" applyAlignment="1" applyProtection="1">
      <alignment/>
      <protection locked="0"/>
    </xf>
    <xf numFmtId="41" fontId="0" fillId="4" borderId="17" xfId="15" applyNumberFormat="1" applyFont="1" applyFill="1" applyBorder="1" applyAlignment="1" applyProtection="1">
      <alignment/>
      <protection locked="0"/>
    </xf>
    <xf numFmtId="41" fontId="0" fillId="4" borderId="1" xfId="15" applyNumberFormat="1" applyFont="1" applyFill="1" applyBorder="1" applyAlignment="1" applyProtection="1">
      <alignment/>
      <protection locked="0"/>
    </xf>
    <xf numFmtId="41" fontId="0" fillId="4" borderId="18" xfId="15" applyNumberFormat="1" applyFont="1" applyFill="1" applyBorder="1" applyAlignment="1" applyProtection="1">
      <alignment/>
      <protection locked="0"/>
    </xf>
    <xf numFmtId="41" fontId="0" fillId="4" borderId="1" xfId="15" applyNumberFormat="1" applyFont="1" applyFill="1" applyBorder="1" applyAlignment="1" applyProtection="1">
      <alignment/>
      <protection locked="0"/>
    </xf>
    <xf numFmtId="41" fontId="0" fillId="4" borderId="1" xfId="15" applyNumberFormat="1" applyFill="1" applyBorder="1" applyAlignment="1" applyProtection="1">
      <alignment/>
      <protection locked="0"/>
    </xf>
    <xf numFmtId="41" fontId="0" fillId="4" borderId="18" xfId="0" applyNumberFormat="1" applyFont="1" applyFill="1" applyBorder="1" applyAlignment="1" applyProtection="1">
      <alignment/>
      <protection locked="0"/>
    </xf>
    <xf numFmtId="41" fontId="0" fillId="4" borderId="1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42" fontId="0" fillId="4" borderId="19" xfId="17" applyNumberFormat="1" applyFont="1" applyFill="1" applyBorder="1" applyAlignment="1" applyProtection="1">
      <alignment/>
      <protection locked="0"/>
    </xf>
    <xf numFmtId="42" fontId="0" fillId="4" borderId="14" xfId="17" applyNumberFormat="1" applyFont="1" applyFill="1" applyBorder="1" applyAlignment="1" applyProtection="1">
      <alignment/>
      <protection locked="0"/>
    </xf>
    <xf numFmtId="41" fontId="0" fillId="4" borderId="1" xfId="15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 applyProtection="1">
      <alignment/>
      <protection locked="0"/>
    </xf>
    <xf numFmtId="0" fontId="0" fillId="4" borderId="11" xfId="0" applyFont="1" applyFill="1" applyBorder="1" applyAlignment="1" applyProtection="1">
      <alignment/>
      <protection locked="0"/>
    </xf>
    <xf numFmtId="0" fontId="0" fillId="4" borderId="2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1">
      <selection activeCell="C1" sqref="C1:D1"/>
    </sheetView>
  </sheetViews>
  <sheetFormatPr defaultColWidth="9.140625" defaultRowHeight="12.75"/>
  <cols>
    <col min="1" max="1" width="41.7109375" style="4" customWidth="1"/>
    <col min="2" max="2" width="12.7109375" style="4" customWidth="1"/>
    <col min="3" max="3" width="7.57421875" style="4" customWidth="1"/>
    <col min="4" max="4" width="12.7109375" style="4" customWidth="1"/>
    <col min="5" max="5" width="6.140625" style="4" bestFit="1" customWidth="1"/>
    <col min="6" max="6" width="2.7109375" style="4" customWidth="1"/>
    <col min="7" max="16384" width="9.140625" style="4" customWidth="1"/>
  </cols>
  <sheetData>
    <row r="1" spans="2:4" ht="12.75">
      <c r="B1" s="1" t="s">
        <v>0</v>
      </c>
      <c r="C1" s="110"/>
      <c r="D1" s="110"/>
    </row>
    <row r="2" spans="2:4" ht="12.75">
      <c r="B2" s="1" t="s">
        <v>1</v>
      </c>
      <c r="C2" s="110"/>
      <c r="D2" s="110"/>
    </row>
    <row r="3" spans="2:3" ht="12.75">
      <c r="B3" s="2"/>
      <c r="C3" s="3" t="s">
        <v>128</v>
      </c>
    </row>
    <row r="4" ht="12.75"/>
    <row r="5" spans="1:6" ht="12.75">
      <c r="A5" s="68" t="s">
        <v>113</v>
      </c>
      <c r="B5" s="69"/>
      <c r="C5" s="69"/>
      <c r="D5" s="69"/>
      <c r="E5" s="69"/>
      <c r="F5" s="11"/>
    </row>
    <row r="6" spans="1:6" ht="12.75">
      <c r="A6" s="70" t="s">
        <v>9</v>
      </c>
      <c r="B6" s="69"/>
      <c r="C6" s="69"/>
      <c r="D6" s="69"/>
      <c r="E6" s="69"/>
      <c r="F6" s="11"/>
    </row>
    <row r="7" spans="1:6" ht="12.75">
      <c r="A7" s="27"/>
      <c r="B7" s="27"/>
      <c r="C7" s="27"/>
      <c r="D7" s="27"/>
      <c r="E7" s="27"/>
      <c r="F7" s="11"/>
    </row>
    <row r="8" spans="1:6" ht="12.75">
      <c r="A8" s="28" t="s">
        <v>24</v>
      </c>
      <c r="B8" s="27"/>
      <c r="C8" s="27"/>
      <c r="D8" s="27"/>
      <c r="E8" s="27"/>
      <c r="F8" s="11"/>
    </row>
    <row r="9" spans="1:6" ht="12.75">
      <c r="A9" s="27"/>
      <c r="B9" s="27"/>
      <c r="C9" s="27"/>
      <c r="D9" s="27"/>
      <c r="E9" s="27"/>
      <c r="F9" s="11"/>
    </row>
    <row r="10" spans="1:6" ht="12.75">
      <c r="A10" s="29" t="s">
        <v>25</v>
      </c>
      <c r="B10" s="82" t="s">
        <v>26</v>
      </c>
      <c r="C10" s="82" t="s">
        <v>5</v>
      </c>
      <c r="D10" s="82" t="s">
        <v>6</v>
      </c>
      <c r="E10" s="27"/>
      <c r="F10" s="11"/>
    </row>
    <row r="11" spans="1:6" ht="12.75">
      <c r="A11" s="30" t="s">
        <v>40</v>
      </c>
      <c r="B11" s="71"/>
      <c r="C11" s="75"/>
      <c r="D11" s="77"/>
      <c r="E11" s="27"/>
      <c r="F11" s="11"/>
    </row>
    <row r="12" spans="1:6" ht="12.75">
      <c r="A12" s="30" t="s">
        <v>39</v>
      </c>
      <c r="B12" s="72"/>
      <c r="C12" s="76"/>
      <c r="D12" s="74"/>
      <c r="E12" s="27"/>
      <c r="F12" s="11"/>
    </row>
    <row r="13" spans="1:6" ht="13.5" thickBot="1">
      <c r="A13" s="30" t="s">
        <v>48</v>
      </c>
      <c r="B13" s="31"/>
      <c r="C13" s="32"/>
      <c r="D13" s="78"/>
      <c r="E13" s="44"/>
      <c r="F13" s="67"/>
    </row>
    <row r="14" spans="1:6" ht="13.5" thickTop="1">
      <c r="A14" s="30"/>
      <c r="B14" s="31"/>
      <c r="C14" s="32"/>
      <c r="D14" s="109">
        <f>IF(D13="","",IF(AND(D13&gt;=141499,D13&lt;=141500),"Correct!","Try again!"))</f>
      </c>
      <c r="E14" s="34">
        <f>IF(E13="","",IF(E13="U","Yes!","No"))</f>
      </c>
      <c r="F14" s="11"/>
    </row>
    <row r="15" spans="1:6" ht="12.75">
      <c r="A15" s="29" t="s">
        <v>63</v>
      </c>
      <c r="B15" s="82" t="s">
        <v>26</v>
      </c>
      <c r="C15" s="82" t="s">
        <v>27</v>
      </c>
      <c r="D15" s="82" t="s">
        <v>6</v>
      </c>
      <c r="E15" s="27"/>
      <c r="F15" s="11"/>
    </row>
    <row r="16" spans="1:6" ht="12.75">
      <c r="A16" s="11" t="s">
        <v>49</v>
      </c>
      <c r="B16" s="71"/>
      <c r="C16" s="75"/>
      <c r="D16" s="77"/>
      <c r="E16" s="27"/>
      <c r="F16" s="11"/>
    </row>
    <row r="17" spans="1:6" ht="12.75">
      <c r="A17" s="30" t="s">
        <v>29</v>
      </c>
      <c r="B17" s="73"/>
      <c r="C17" s="76"/>
      <c r="D17" s="74"/>
      <c r="E17" s="27"/>
      <c r="F17" s="11"/>
    </row>
    <row r="18" spans="1:6" ht="13.5" thickBot="1">
      <c r="A18" s="30" t="s">
        <v>28</v>
      </c>
      <c r="B18" s="27"/>
      <c r="C18" s="27"/>
      <c r="D18" s="78"/>
      <c r="E18" s="44"/>
      <c r="F18" s="11"/>
    </row>
    <row r="19" spans="1:6" ht="13.5" thickTop="1">
      <c r="A19" s="30"/>
      <c r="B19" s="27"/>
      <c r="C19" s="27"/>
      <c r="D19" s="109">
        <f>IF(D18="","",IF(AND(D18&gt;=161499,D18&lt;=161500),"Correct!","Try again!"))</f>
      </c>
      <c r="E19" s="35">
        <f>IF(E18="","",IF(E18="U","Yes!","No"))</f>
      </c>
      <c r="F19" s="11"/>
    </row>
    <row r="20" spans="1:6" ht="12.75">
      <c r="A20" s="30" t="s">
        <v>29</v>
      </c>
      <c r="B20" s="71"/>
      <c r="C20" s="75"/>
      <c r="D20" s="77"/>
      <c r="E20" s="19"/>
      <c r="F20" s="11"/>
    </row>
    <row r="21" spans="1:6" ht="12.75">
      <c r="A21" s="19" t="s">
        <v>30</v>
      </c>
      <c r="B21" s="72"/>
      <c r="C21" s="76"/>
      <c r="D21" s="74"/>
      <c r="E21" s="19"/>
      <c r="F21" s="11"/>
    </row>
    <row r="22" spans="1:6" ht="13.5" thickBot="1">
      <c r="A22" s="19" t="s">
        <v>31</v>
      </c>
      <c r="B22" s="19"/>
      <c r="C22" s="19"/>
      <c r="D22" s="78"/>
      <c r="E22" s="44"/>
      <c r="F22" s="11"/>
    </row>
    <row r="23" spans="1:6" ht="13.5" thickTop="1">
      <c r="A23" s="19"/>
      <c r="B23" s="19"/>
      <c r="C23" s="19"/>
      <c r="D23" s="34">
        <f>IF(D22="","",IF(D22=20000,"Correct!","Try Again!"))</f>
      </c>
      <c r="E23" s="34">
        <f>IF(E22="","",IF(E22="F","Yes!","No"))</f>
      </c>
      <c r="F23" s="11"/>
    </row>
    <row r="24" spans="1:6" ht="12.75">
      <c r="A24" s="19" t="s">
        <v>28</v>
      </c>
      <c r="B24" s="79"/>
      <c r="C24" s="44"/>
      <c r="D24" s="33"/>
      <c r="E24" s="19"/>
      <c r="F24" s="11"/>
    </row>
    <row r="25" spans="1:6" ht="12.75">
      <c r="A25" s="19" t="s">
        <v>35</v>
      </c>
      <c r="B25" s="80"/>
      <c r="C25" s="43"/>
      <c r="D25" s="33"/>
      <c r="E25" s="19"/>
      <c r="F25" s="11"/>
    </row>
    <row r="26" spans="1:6" ht="13.5" thickBot="1">
      <c r="A26" s="19" t="s">
        <v>36</v>
      </c>
      <c r="B26" s="81"/>
      <c r="C26" s="44"/>
      <c r="D26" s="19"/>
      <c r="E26" s="27"/>
      <c r="F26" s="11"/>
    </row>
    <row r="27" spans="1:6" ht="13.5" thickTop="1">
      <c r="A27" s="11"/>
      <c r="B27" s="109">
        <f>IF(B26="","",IF(AND(B26&gt;=141499,B26&lt;=141500),"Correct!","Try again!"))</f>
      </c>
      <c r="C27" s="34">
        <f>IF(C26="","",IF(C26="U","Yes!","No"))</f>
      </c>
      <c r="D27" s="11"/>
      <c r="E27" s="11"/>
      <c r="F27" s="11"/>
    </row>
    <row r="28" spans="1:5" ht="12.75">
      <c r="A28" s="7"/>
      <c r="C28" s="7"/>
      <c r="D28" s="7"/>
      <c r="E28" s="7"/>
    </row>
    <row r="29" spans="1:6" ht="12.75">
      <c r="A29" s="28" t="s">
        <v>45</v>
      </c>
      <c r="B29" s="27"/>
      <c r="C29" s="27"/>
      <c r="D29" s="27"/>
      <c r="E29" s="27"/>
      <c r="F29" s="11"/>
    </row>
    <row r="30" spans="1:6" ht="12.75">
      <c r="A30" s="27"/>
      <c r="B30" s="27"/>
      <c r="C30" s="27"/>
      <c r="D30" s="27"/>
      <c r="E30" s="27"/>
      <c r="F30" s="11"/>
    </row>
    <row r="31" spans="1:6" ht="12.75">
      <c r="A31" s="29" t="s">
        <v>37</v>
      </c>
      <c r="B31" s="82" t="s">
        <v>26</v>
      </c>
      <c r="C31" s="82" t="s">
        <v>5</v>
      </c>
      <c r="D31" s="82" t="s">
        <v>6</v>
      </c>
      <c r="E31" s="27"/>
      <c r="F31" s="11"/>
    </row>
    <row r="32" spans="1:6" ht="12.75">
      <c r="A32" s="30" t="s">
        <v>38</v>
      </c>
      <c r="B32" s="71"/>
      <c r="C32" s="75"/>
      <c r="D32" s="77"/>
      <c r="E32" s="27"/>
      <c r="F32" s="11"/>
    </row>
    <row r="33" spans="1:6" ht="12.75">
      <c r="A33" s="30" t="s">
        <v>39</v>
      </c>
      <c r="B33" s="73"/>
      <c r="C33" s="76"/>
      <c r="D33" s="74"/>
      <c r="E33" s="27"/>
      <c r="F33" s="11"/>
    </row>
    <row r="34" spans="1:6" ht="12.75">
      <c r="A34" s="30" t="s">
        <v>32</v>
      </c>
      <c r="B34" s="27"/>
      <c r="C34" s="27"/>
      <c r="D34" s="83"/>
      <c r="E34" s="44"/>
      <c r="F34" s="11"/>
    </row>
    <row r="35" spans="1:6" ht="12.75">
      <c r="A35" s="30"/>
      <c r="B35" s="31"/>
      <c r="C35" s="32"/>
      <c r="D35" s="35">
        <f>IF(D34="","",IF(D34=136250,"Correct!","Try Again!"))</f>
      </c>
      <c r="E35" s="35">
        <f>IF(E34="","",IF(E34="F","Yes!","No"))</f>
      </c>
      <c r="F35" s="11"/>
    </row>
    <row r="36" spans="1:6" ht="12.75">
      <c r="A36" s="29" t="s">
        <v>64</v>
      </c>
      <c r="B36" s="82" t="s">
        <v>4</v>
      </c>
      <c r="C36" s="82" t="s">
        <v>46</v>
      </c>
      <c r="D36" s="82" t="s">
        <v>6</v>
      </c>
      <c r="E36" s="27"/>
      <c r="F36" s="11"/>
    </row>
    <row r="37" spans="1:6" ht="12.75">
      <c r="A37" s="11" t="s">
        <v>50</v>
      </c>
      <c r="B37" s="71"/>
      <c r="C37" s="75"/>
      <c r="D37" s="77"/>
      <c r="E37" s="27"/>
      <c r="F37" s="11"/>
    </row>
    <row r="38" spans="1:6" ht="12.75">
      <c r="A38" s="30" t="s">
        <v>22</v>
      </c>
      <c r="B38" s="73"/>
      <c r="C38" s="76"/>
      <c r="D38" s="74"/>
      <c r="E38" s="27"/>
      <c r="F38" s="11"/>
    </row>
    <row r="39" spans="1:6" ht="12.75">
      <c r="A39" s="30" t="s">
        <v>41</v>
      </c>
      <c r="B39" s="27"/>
      <c r="C39" s="27"/>
      <c r="D39" s="83"/>
      <c r="E39" s="44"/>
      <c r="F39" s="11"/>
    </row>
    <row r="40" spans="1:6" ht="12.75">
      <c r="A40" s="30"/>
      <c r="B40" s="27"/>
      <c r="C40" s="27"/>
      <c r="D40" s="35">
        <f>IF(D39="","",IF(D39=66250,"Correct!","Try Again!"))</f>
      </c>
      <c r="E40" s="35">
        <f>IF(E39="","",IF(E39="F","Yes!","No"))</f>
      </c>
      <c r="F40" s="11"/>
    </row>
    <row r="41" spans="1:6" ht="12.75">
      <c r="A41" s="30" t="s">
        <v>22</v>
      </c>
      <c r="B41" s="71"/>
      <c r="C41" s="75"/>
      <c r="D41" s="77"/>
      <c r="E41" s="19"/>
      <c r="F41" s="11"/>
    </row>
    <row r="42" spans="1:6" ht="12.75">
      <c r="A42" s="19" t="s">
        <v>23</v>
      </c>
      <c r="B42" s="73"/>
      <c r="C42" s="76"/>
      <c r="D42" s="74"/>
      <c r="E42" s="19"/>
      <c r="F42" s="11"/>
    </row>
    <row r="43" spans="1:6" ht="12.75">
      <c r="A43" s="19" t="s">
        <v>42</v>
      </c>
      <c r="B43" s="19"/>
      <c r="C43" s="19"/>
      <c r="D43" s="83"/>
      <c r="E43" s="44"/>
      <c r="F43" s="11"/>
    </row>
    <row r="44" spans="1:6" ht="12.75">
      <c r="A44" s="19"/>
      <c r="B44" s="19"/>
      <c r="C44" s="19"/>
      <c r="D44" s="35">
        <f>IF(D43="","",IF(D43=70000,"Correct!","Try Again!"))</f>
      </c>
      <c r="E44" s="35">
        <f>IF(E43="","",IF(E43="F","Yes!","No"))</f>
      </c>
      <c r="F44" s="11"/>
    </row>
    <row r="45" spans="1:6" ht="12.75">
      <c r="A45" s="19" t="s">
        <v>41</v>
      </c>
      <c r="B45" s="79"/>
      <c r="C45" s="42"/>
      <c r="D45" s="33"/>
      <c r="E45" s="19"/>
      <c r="F45" s="11"/>
    </row>
    <row r="46" spans="1:6" ht="12.75">
      <c r="A46" s="19" t="s">
        <v>43</v>
      </c>
      <c r="B46" s="80"/>
      <c r="C46" s="43"/>
      <c r="D46" s="33"/>
      <c r="E46" s="19"/>
      <c r="F46" s="11"/>
    </row>
    <row r="47" spans="1:6" ht="13.5" thickBot="1">
      <c r="A47" s="19" t="s">
        <v>44</v>
      </c>
      <c r="B47" s="81"/>
      <c r="C47" s="44"/>
      <c r="D47" s="19"/>
      <c r="E47" s="27"/>
      <c r="F47" s="11"/>
    </row>
    <row r="48" spans="1:6" ht="13.5" thickTop="1">
      <c r="A48" s="19"/>
      <c r="B48" s="35">
        <f>IF(B47="","",IF(B47=136250,"Correct!","Try Again!"))</f>
      </c>
      <c r="C48" s="35">
        <f>IF(C47="","",IF(C47="F","Yes!","No"))</f>
      </c>
      <c r="D48" s="19"/>
      <c r="E48" s="27"/>
      <c r="F48" s="11"/>
    </row>
    <row r="49" spans="1:5" ht="12.75">
      <c r="A49"/>
      <c r="B49" s="8"/>
      <c r="C49"/>
      <c r="D49"/>
      <c r="E49" s="7"/>
    </row>
  </sheetData>
  <sheetProtection password="C690" sheet="1" objects="1" scenarios="1" selectLockedCells="1"/>
  <mergeCells count="2">
    <mergeCell ref="C2:D2"/>
    <mergeCell ref="C1:D1"/>
  </mergeCells>
  <dataValidations count="1">
    <dataValidation type="list" allowBlank="1" showInputMessage="1" showErrorMessage="1" sqref="E13 C24:C26 C45:C47 E43 E39 E34 E18 E22">
      <formula1>"F, U"</formula1>
    </dataValidation>
  </dataValidations>
  <printOptions horizontalCentered="1"/>
  <pageMargins left="0" right="0" top="0.65" bottom="0.53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5" width="12.7109375" style="0" customWidth="1"/>
    <col min="6" max="6" width="2.7109375" style="0" customWidth="1"/>
  </cols>
  <sheetData>
    <row r="1" spans="1:5" ht="12.75">
      <c r="A1" s="25" t="s">
        <v>127</v>
      </c>
      <c r="B1" s="25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spans="1:6" ht="12.75">
      <c r="A3" s="111" t="s">
        <v>113</v>
      </c>
      <c r="B3" s="111"/>
      <c r="C3" s="111"/>
      <c r="D3" s="111"/>
      <c r="E3" s="111"/>
      <c r="F3" s="19"/>
    </row>
    <row r="4" spans="1:6" ht="12.75">
      <c r="A4" s="111" t="s">
        <v>2</v>
      </c>
      <c r="B4" s="111"/>
      <c r="C4" s="111"/>
      <c r="D4" s="111"/>
      <c r="E4" s="111"/>
      <c r="F4" s="19"/>
    </row>
    <row r="5" spans="1:6" ht="12.75">
      <c r="A5" s="14"/>
      <c r="B5" s="14"/>
      <c r="C5" s="14"/>
      <c r="D5" s="14"/>
      <c r="E5" s="14"/>
      <c r="F5" s="19"/>
    </row>
    <row r="6" spans="1:6" ht="12.75">
      <c r="A6" s="12"/>
      <c r="B6" s="52" t="s">
        <v>3</v>
      </c>
      <c r="C6" s="52" t="s">
        <v>4</v>
      </c>
      <c r="D6" s="52" t="s">
        <v>5</v>
      </c>
      <c r="E6" s="52" t="s">
        <v>6</v>
      </c>
      <c r="F6" s="19"/>
    </row>
    <row r="7" spans="1:6" ht="12.75">
      <c r="A7" s="12" t="s">
        <v>51</v>
      </c>
      <c r="B7" s="16">
        <v>30</v>
      </c>
      <c r="C7" s="16"/>
      <c r="D7" s="57">
        <v>4</v>
      </c>
      <c r="E7" s="57">
        <f>+B7*D7</f>
        <v>120</v>
      </c>
      <c r="F7" s="19"/>
    </row>
    <row r="8" spans="1:6" ht="12.75">
      <c r="A8" s="12" t="s">
        <v>8</v>
      </c>
      <c r="B8" s="17"/>
      <c r="C8" s="16">
        <v>5</v>
      </c>
      <c r="D8" s="55">
        <v>14</v>
      </c>
      <c r="E8" s="55">
        <f>+C8*D8</f>
        <v>70</v>
      </c>
      <c r="F8" s="19"/>
    </row>
    <row r="9" spans="1:6" ht="12.75">
      <c r="A9" s="12" t="s">
        <v>52</v>
      </c>
      <c r="B9" s="17"/>
      <c r="C9" s="16">
        <v>5</v>
      </c>
      <c r="D9" s="55">
        <v>8</v>
      </c>
      <c r="E9" s="55">
        <f>+C9*D9</f>
        <v>40</v>
      </c>
      <c r="F9" s="19"/>
    </row>
    <row r="10" spans="1:6" ht="12.75">
      <c r="A10" s="12" t="s">
        <v>53</v>
      </c>
      <c r="B10" s="18"/>
      <c r="C10" s="15">
        <v>5</v>
      </c>
      <c r="D10" s="56">
        <v>10</v>
      </c>
      <c r="E10" s="56">
        <f>+C10*D10</f>
        <v>50</v>
      </c>
      <c r="F10" s="19"/>
    </row>
    <row r="11" spans="1:6" ht="13.5" thickBot="1">
      <c r="A11" s="12" t="s">
        <v>11</v>
      </c>
      <c r="B11" s="12"/>
      <c r="C11" s="12"/>
      <c r="D11" s="12"/>
      <c r="E11" s="58">
        <f>SUM(E7:E10)</f>
        <v>280</v>
      </c>
      <c r="F11" s="19"/>
    </row>
    <row r="12" spans="1:6" ht="13.5" thickTop="1">
      <c r="A12" s="10"/>
      <c r="B12" s="10"/>
      <c r="C12" s="10"/>
      <c r="D12" s="10"/>
      <c r="E12" s="12"/>
      <c r="F12" s="19"/>
    </row>
    <row r="13" spans="1:6" ht="12.75">
      <c r="A13" s="10" t="s">
        <v>12</v>
      </c>
      <c r="B13" s="10"/>
      <c r="C13" s="10"/>
      <c r="D13" s="10"/>
      <c r="E13" s="12"/>
      <c r="F13" s="19"/>
    </row>
    <row r="14" spans="1:6" ht="12.75">
      <c r="A14" s="10" t="s">
        <v>13</v>
      </c>
      <c r="B14" s="10"/>
      <c r="C14" s="10"/>
      <c r="D14" s="19"/>
      <c r="E14" s="20">
        <v>0.8</v>
      </c>
      <c r="F14" s="19"/>
    </row>
    <row r="15" spans="1:6" ht="12.75">
      <c r="A15" s="10" t="s">
        <v>14</v>
      </c>
      <c r="B15" s="10"/>
      <c r="C15" s="10"/>
      <c r="D15" s="19"/>
      <c r="E15" s="59">
        <v>60000</v>
      </c>
      <c r="F15" s="19"/>
    </row>
    <row r="16" spans="1:6" ht="12.75">
      <c r="A16" s="10"/>
      <c r="B16" s="10"/>
      <c r="C16" s="10"/>
      <c r="D16" s="10"/>
      <c r="E16" s="12"/>
      <c r="F16" s="19"/>
    </row>
    <row r="17" spans="1:6" ht="12.75">
      <c r="A17" s="111" t="s">
        <v>113</v>
      </c>
      <c r="B17" s="111"/>
      <c r="C17" s="111"/>
      <c r="D17" s="111"/>
      <c r="E17" s="111"/>
      <c r="F17" s="19"/>
    </row>
    <row r="18" spans="1:6" ht="12.75">
      <c r="A18" s="111" t="s">
        <v>15</v>
      </c>
      <c r="B18" s="111"/>
      <c r="C18" s="111"/>
      <c r="D18" s="111"/>
      <c r="E18" s="111"/>
      <c r="F18" s="19"/>
    </row>
    <row r="19" spans="1:6" ht="12.75">
      <c r="A19" s="10"/>
      <c r="B19" s="22"/>
      <c r="C19" s="10"/>
      <c r="D19" s="10"/>
      <c r="E19" s="12"/>
      <c r="F19" s="19"/>
    </row>
    <row r="20" spans="1:6" ht="12.75">
      <c r="A20" s="10"/>
      <c r="B20" s="53" t="s">
        <v>16</v>
      </c>
      <c r="C20" s="53"/>
      <c r="D20" s="53"/>
      <c r="E20" s="12"/>
      <c r="F20" s="19"/>
    </row>
    <row r="21" spans="1:6" ht="12.75">
      <c r="A21" s="10"/>
      <c r="B21" s="54">
        <v>0.7</v>
      </c>
      <c r="C21" s="54">
        <v>0.8</v>
      </c>
      <c r="D21" s="54">
        <v>0.9</v>
      </c>
      <c r="E21" s="12"/>
      <c r="F21" s="19"/>
    </row>
    <row r="22" spans="1:6" ht="12.75">
      <c r="A22" s="10" t="s">
        <v>17</v>
      </c>
      <c r="B22" s="59">
        <v>42000</v>
      </c>
      <c r="C22" s="59">
        <v>48000</v>
      </c>
      <c r="D22" s="59">
        <v>54000</v>
      </c>
      <c r="E22" s="12"/>
      <c r="F22" s="19"/>
    </row>
    <row r="23" spans="1:6" ht="12.75">
      <c r="A23" s="10" t="s">
        <v>18</v>
      </c>
      <c r="B23" s="59">
        <v>210000</v>
      </c>
      <c r="C23" s="59">
        <v>240000</v>
      </c>
      <c r="D23" s="59">
        <v>270000</v>
      </c>
      <c r="E23" s="12"/>
      <c r="F23" s="19"/>
    </row>
    <row r="24" spans="1:6" ht="12.75">
      <c r="A24" s="10" t="s">
        <v>47</v>
      </c>
      <c r="B24" s="21"/>
      <c r="C24" s="21"/>
      <c r="D24" s="21"/>
      <c r="E24" s="12"/>
      <c r="F24" s="19"/>
    </row>
    <row r="25" spans="1:6" ht="12.75">
      <c r="A25" s="10" t="s">
        <v>54</v>
      </c>
      <c r="B25" s="60">
        <v>2400000</v>
      </c>
      <c r="C25" s="61">
        <v>2400000</v>
      </c>
      <c r="D25" s="61">
        <v>2400000</v>
      </c>
      <c r="E25" s="12"/>
      <c r="F25" s="19"/>
    </row>
    <row r="26" spans="1:6" ht="12.75">
      <c r="A26" s="12" t="s">
        <v>55</v>
      </c>
      <c r="B26" s="62">
        <v>1680000</v>
      </c>
      <c r="C26" s="62">
        <v>1920000</v>
      </c>
      <c r="D26" s="63">
        <v>2160000</v>
      </c>
      <c r="E26" s="12"/>
      <c r="F26" s="19"/>
    </row>
    <row r="27" spans="1:6" ht="12.75">
      <c r="A27" s="12"/>
      <c r="B27" s="13"/>
      <c r="C27" s="13"/>
      <c r="D27" s="21"/>
      <c r="E27" s="12"/>
      <c r="F27" s="19"/>
    </row>
    <row r="28" spans="1:6" ht="12.75">
      <c r="A28" s="111" t="s">
        <v>113</v>
      </c>
      <c r="B28" s="111"/>
      <c r="C28" s="111"/>
      <c r="D28" s="111"/>
      <c r="E28" s="111"/>
      <c r="F28" s="19"/>
    </row>
    <row r="29" spans="1:6" ht="12.75">
      <c r="A29" s="111" t="s">
        <v>114</v>
      </c>
      <c r="B29" s="111"/>
      <c r="C29" s="111"/>
      <c r="D29" s="111"/>
      <c r="E29" s="111"/>
      <c r="F29" s="19"/>
    </row>
    <row r="30" spans="1:6" ht="12.75">
      <c r="A30" s="111" t="s">
        <v>115</v>
      </c>
      <c r="B30" s="111"/>
      <c r="C30" s="111"/>
      <c r="D30" s="111"/>
      <c r="E30" s="111"/>
      <c r="F30" s="19"/>
    </row>
    <row r="31" spans="1:6" ht="12.75">
      <c r="A31" s="111" t="s">
        <v>121</v>
      </c>
      <c r="B31" s="111"/>
      <c r="C31" s="111"/>
      <c r="D31" s="111"/>
      <c r="E31" s="111"/>
      <c r="F31" s="19"/>
    </row>
    <row r="32" spans="1:6" ht="12.75">
      <c r="A32" s="14"/>
      <c r="B32" s="14"/>
      <c r="C32" s="14"/>
      <c r="D32" s="14"/>
      <c r="E32" s="14"/>
      <c r="F32" s="19"/>
    </row>
    <row r="33" spans="1:6" ht="12.75">
      <c r="A33" s="12"/>
      <c r="B33" s="52" t="s">
        <v>3</v>
      </c>
      <c r="C33" s="52" t="s">
        <v>4</v>
      </c>
      <c r="D33" s="52" t="s">
        <v>5</v>
      </c>
      <c r="E33" s="52" t="s">
        <v>6</v>
      </c>
      <c r="F33" s="19"/>
    </row>
    <row r="34" spans="1:6" ht="12.75">
      <c r="A34" s="12" t="s">
        <v>7</v>
      </c>
      <c r="B34" s="55">
        <v>1620000</v>
      </c>
      <c r="C34" s="16"/>
      <c r="D34" s="57">
        <v>4</v>
      </c>
      <c r="E34" s="57">
        <f>+B34*D34</f>
        <v>6480000</v>
      </c>
      <c r="F34" s="19"/>
    </row>
    <row r="35" spans="1:6" ht="12.75">
      <c r="A35" s="12" t="s">
        <v>8</v>
      </c>
      <c r="B35" s="17"/>
      <c r="C35" s="64">
        <v>270000</v>
      </c>
      <c r="D35" s="55">
        <v>14</v>
      </c>
      <c r="E35" s="55">
        <f>+C35*D35</f>
        <v>3780000</v>
      </c>
      <c r="F35" s="19"/>
    </row>
    <row r="36" spans="1:6" ht="12.75">
      <c r="A36" s="12" t="s">
        <v>10</v>
      </c>
      <c r="B36" s="18"/>
      <c r="C36" s="65">
        <v>270000</v>
      </c>
      <c r="D36" s="56">
        <v>18</v>
      </c>
      <c r="E36" s="56">
        <f>+C36*D36</f>
        <v>4860000</v>
      </c>
      <c r="F36" s="19"/>
    </row>
    <row r="37" spans="1:6" ht="13.5" thickBot="1">
      <c r="A37" s="12" t="s">
        <v>11</v>
      </c>
      <c r="B37" s="12"/>
      <c r="C37" s="12"/>
      <c r="D37" s="12"/>
      <c r="E37" s="58">
        <f>SUM(E34:E36)</f>
        <v>15120000</v>
      </c>
      <c r="F37" s="19"/>
    </row>
    <row r="38" spans="1:6" ht="13.5" thickTop="1">
      <c r="A38" s="10"/>
      <c r="B38" s="10"/>
      <c r="C38" s="10"/>
      <c r="D38" s="10"/>
      <c r="E38" s="12"/>
      <c r="F38" s="19"/>
    </row>
    <row r="39" spans="1:6" ht="12.75">
      <c r="A39" s="66" t="s">
        <v>21</v>
      </c>
      <c r="B39" s="10"/>
      <c r="C39" s="10"/>
      <c r="D39" s="10"/>
      <c r="E39" s="12"/>
      <c r="F39" s="19"/>
    </row>
    <row r="40" spans="1:6" ht="12.75">
      <c r="A40" s="12" t="s">
        <v>7</v>
      </c>
      <c r="B40" s="55">
        <v>1615000</v>
      </c>
      <c r="C40" s="12"/>
      <c r="D40" s="23">
        <v>4.1</v>
      </c>
      <c r="E40" s="57">
        <f>+B40*D40</f>
        <v>6621499.999999999</v>
      </c>
      <c r="F40" s="19"/>
    </row>
    <row r="41" spans="1:6" ht="12.75">
      <c r="A41" s="12" t="s">
        <v>8</v>
      </c>
      <c r="B41" s="10"/>
      <c r="C41" s="55">
        <v>265000</v>
      </c>
      <c r="D41" s="24">
        <v>13.75</v>
      </c>
      <c r="E41" s="55">
        <f>+C41*D41</f>
        <v>3643750</v>
      </c>
      <c r="F41" s="19"/>
    </row>
    <row r="42" spans="1:6" ht="12.75">
      <c r="A42" s="10" t="s">
        <v>19</v>
      </c>
      <c r="B42" s="12"/>
      <c r="C42" s="10"/>
      <c r="D42" s="10"/>
      <c r="E42" s="55">
        <v>2350000</v>
      </c>
      <c r="F42" s="19"/>
    </row>
    <row r="43" spans="1:6" ht="12.75">
      <c r="A43" s="12" t="s">
        <v>20</v>
      </c>
      <c r="B43" s="12"/>
      <c r="C43" s="10"/>
      <c r="D43" s="10"/>
      <c r="E43" s="56">
        <v>2200000</v>
      </c>
      <c r="F43" s="19"/>
    </row>
    <row r="44" spans="1:6" ht="13.5" thickBot="1">
      <c r="A44" s="12"/>
      <c r="B44" s="12"/>
      <c r="C44" s="10"/>
      <c r="D44" s="10"/>
      <c r="E44" s="58">
        <f>SUM(E40:E43)</f>
        <v>14815250</v>
      </c>
      <c r="F44" s="19"/>
    </row>
    <row r="45" spans="1:6" ht="13.5" thickTop="1">
      <c r="A45" s="12"/>
      <c r="B45" s="12"/>
      <c r="C45" s="10"/>
      <c r="D45" s="10"/>
      <c r="E45" s="12"/>
      <c r="F45" s="19"/>
    </row>
    <row r="46" spans="1:6" ht="12.75">
      <c r="A46" s="9" t="s">
        <v>56</v>
      </c>
      <c r="B46" s="10"/>
      <c r="C46" s="10"/>
      <c r="D46" s="19"/>
      <c r="E46" s="11"/>
      <c r="F46" s="19"/>
    </row>
    <row r="47" spans="1:6" ht="12.75">
      <c r="A47" s="10" t="s">
        <v>62</v>
      </c>
      <c r="B47" s="11"/>
      <c r="C47" s="11"/>
      <c r="D47" s="10"/>
      <c r="E47" s="12"/>
      <c r="F47" s="19"/>
    </row>
    <row r="48" spans="1:6" ht="12.75">
      <c r="A48" s="10" t="s">
        <v>57</v>
      </c>
      <c r="B48" s="11"/>
      <c r="C48" s="38">
        <v>161500</v>
      </c>
      <c r="D48" s="10" t="s">
        <v>33</v>
      </c>
      <c r="E48" s="12"/>
      <c r="F48" s="19"/>
    </row>
    <row r="49" spans="1:6" ht="12.75">
      <c r="A49" s="12" t="s">
        <v>58</v>
      </c>
      <c r="B49" s="12"/>
      <c r="C49" s="39">
        <v>20000</v>
      </c>
      <c r="D49" s="10" t="s">
        <v>34</v>
      </c>
      <c r="E49" s="12"/>
      <c r="F49" s="19"/>
    </row>
    <row r="50" spans="1:6" ht="12.75">
      <c r="A50" s="12" t="s">
        <v>59</v>
      </c>
      <c r="B50" s="12"/>
      <c r="C50" s="40"/>
      <c r="D50" s="10"/>
      <c r="E50" s="12"/>
      <c r="F50" s="19"/>
    </row>
    <row r="51" spans="1:6" ht="12.75">
      <c r="A51" s="10" t="s">
        <v>60</v>
      </c>
      <c r="B51" s="10"/>
      <c r="C51" s="41">
        <v>66250</v>
      </c>
      <c r="D51" s="10" t="s">
        <v>34</v>
      </c>
      <c r="E51" s="12"/>
      <c r="F51" s="19"/>
    </row>
    <row r="52" spans="1:6" ht="12.75">
      <c r="A52" s="10" t="s">
        <v>61</v>
      </c>
      <c r="B52" s="10"/>
      <c r="C52" s="41">
        <v>70000</v>
      </c>
      <c r="D52" s="10" t="s">
        <v>34</v>
      </c>
      <c r="E52" s="12"/>
      <c r="F52" s="19"/>
    </row>
    <row r="53" spans="1:6" ht="12.75">
      <c r="A53" s="19"/>
      <c r="B53" s="19"/>
      <c r="C53" s="19"/>
      <c r="D53" s="19"/>
      <c r="E53" s="19"/>
      <c r="F53" s="19"/>
    </row>
  </sheetData>
  <mergeCells count="8">
    <mergeCell ref="A31:E31"/>
    <mergeCell ref="A30:E30"/>
    <mergeCell ref="A29:E29"/>
    <mergeCell ref="A28:E28"/>
    <mergeCell ref="A18:E18"/>
    <mergeCell ref="A17:E17"/>
    <mergeCell ref="A4:E4"/>
    <mergeCell ref="A3:E3"/>
  </mergeCells>
  <printOptions horizontalCentered="1"/>
  <pageMargins left="0.75" right="0.75" top="0.63" bottom="0.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28.57421875" style="4" customWidth="1"/>
    <col min="2" max="2" width="14.140625" style="4" bestFit="1" customWidth="1"/>
    <col min="3" max="3" width="13.28125" style="4" bestFit="1" customWidth="1"/>
    <col min="4" max="4" width="11.421875" style="4" bestFit="1" customWidth="1"/>
    <col min="5" max="5" width="3.28125" style="4" customWidth="1"/>
    <col min="6" max="6" width="2.7109375" style="4" customWidth="1"/>
    <col min="7" max="16384" width="9.140625" style="4" customWidth="1"/>
  </cols>
  <sheetData>
    <row r="1" spans="2:3" ht="12.75">
      <c r="B1" s="1" t="s">
        <v>0</v>
      </c>
      <c r="C1" s="45"/>
    </row>
    <row r="2" spans="2:3" ht="12.75">
      <c r="B2" s="1" t="s">
        <v>1</v>
      </c>
      <c r="C2" s="45"/>
    </row>
    <row r="3" spans="2:3" ht="12.75">
      <c r="B3" s="2"/>
      <c r="C3" s="3" t="s">
        <v>126</v>
      </c>
    </row>
    <row r="4" ht="12.75"/>
    <row r="5" spans="1:6" ht="12.75">
      <c r="A5" s="111" t="s">
        <v>116</v>
      </c>
      <c r="B5" s="111"/>
      <c r="C5" s="111"/>
      <c r="D5" s="111"/>
      <c r="E5" s="111"/>
      <c r="F5" s="19"/>
    </row>
    <row r="6" spans="1:6" ht="12.75">
      <c r="A6" s="111" t="s">
        <v>91</v>
      </c>
      <c r="B6" s="111"/>
      <c r="C6" s="111"/>
      <c r="D6" s="111"/>
      <c r="E6" s="111"/>
      <c r="F6" s="19"/>
    </row>
    <row r="7" spans="1:6" ht="12.75">
      <c r="A7" s="111" t="s">
        <v>129</v>
      </c>
      <c r="B7" s="111"/>
      <c r="C7" s="111"/>
      <c r="D7" s="111"/>
      <c r="E7" s="111"/>
      <c r="F7" s="19"/>
    </row>
    <row r="8" spans="1:6" ht="12.75">
      <c r="A8" s="36"/>
      <c r="B8" s="36"/>
      <c r="C8" s="36"/>
      <c r="D8" s="36"/>
      <c r="E8" s="36"/>
      <c r="F8" s="19"/>
    </row>
    <row r="9" spans="1:6" ht="12.75">
      <c r="A9" s="37"/>
      <c r="B9" s="37"/>
      <c r="C9" s="37"/>
      <c r="D9" s="37"/>
      <c r="E9" s="37"/>
      <c r="F9" s="19"/>
    </row>
    <row r="10" spans="1:6" ht="12.75">
      <c r="A10" s="37"/>
      <c r="B10" s="51" t="s">
        <v>70</v>
      </c>
      <c r="C10" s="88" t="s">
        <v>92</v>
      </c>
      <c r="D10" s="88"/>
      <c r="E10" s="37"/>
      <c r="F10" s="19"/>
    </row>
    <row r="11" spans="1:6" ht="12.75">
      <c r="A11" s="37"/>
      <c r="B11" s="52" t="s">
        <v>72</v>
      </c>
      <c r="C11" s="89" t="s">
        <v>93</v>
      </c>
      <c r="D11" s="89" t="s">
        <v>9</v>
      </c>
      <c r="E11" s="37"/>
      <c r="F11" s="19"/>
    </row>
    <row r="12" spans="1:6" ht="12.75">
      <c r="A12" s="12" t="s">
        <v>65</v>
      </c>
      <c r="B12" s="90"/>
      <c r="C12" s="91"/>
      <c r="D12" s="90"/>
      <c r="E12" s="44"/>
      <c r="F12" s="19"/>
    </row>
    <row r="13" spans="1:6" ht="12.75">
      <c r="A13" s="12" t="s">
        <v>77</v>
      </c>
      <c r="B13" s="19"/>
      <c r="C13" s="10"/>
      <c r="D13" s="10"/>
      <c r="E13" s="37"/>
      <c r="F13" s="19"/>
    </row>
    <row r="14" spans="1:6" ht="12.75">
      <c r="A14" s="12" t="s">
        <v>67</v>
      </c>
      <c r="B14" s="95"/>
      <c r="C14" s="96"/>
      <c r="D14" s="95"/>
      <c r="E14" s="44"/>
      <c r="F14" s="19"/>
    </row>
    <row r="15" spans="1:6" ht="12.75">
      <c r="A15" s="12" t="s">
        <v>68</v>
      </c>
      <c r="B15" s="97"/>
      <c r="C15" s="98"/>
      <c r="D15" s="97"/>
      <c r="E15" s="43"/>
      <c r="F15" s="19"/>
    </row>
    <row r="16" spans="1:6" ht="12.75">
      <c r="A16" s="10" t="s">
        <v>81</v>
      </c>
      <c r="B16" s="97"/>
      <c r="C16" s="98"/>
      <c r="D16" s="97"/>
      <c r="E16" s="43"/>
      <c r="F16" s="19"/>
    </row>
    <row r="17" spans="1:6" ht="12.75">
      <c r="A17" s="10" t="s">
        <v>83</v>
      </c>
      <c r="B17" s="97"/>
      <c r="C17" s="98"/>
      <c r="D17" s="97"/>
      <c r="E17" s="43"/>
      <c r="F17" s="19"/>
    </row>
    <row r="18" spans="1:6" ht="12.75">
      <c r="A18" s="10" t="s">
        <v>75</v>
      </c>
      <c r="B18" s="97"/>
      <c r="C18" s="98"/>
      <c r="D18" s="97"/>
      <c r="E18" s="43"/>
      <c r="F18" s="19"/>
    </row>
    <row r="19" spans="1:6" ht="12.75">
      <c r="A19" s="10" t="s">
        <v>76</v>
      </c>
      <c r="B19" s="99"/>
      <c r="C19" s="100"/>
      <c r="D19" s="99"/>
      <c r="E19" s="43"/>
      <c r="F19" s="19"/>
    </row>
    <row r="20" spans="1:6" ht="12.75">
      <c r="A20" s="10" t="s">
        <v>122</v>
      </c>
      <c r="B20" s="99"/>
      <c r="C20" s="100"/>
      <c r="D20" s="99"/>
      <c r="E20" s="43"/>
      <c r="F20" s="19"/>
    </row>
    <row r="21" spans="1:6" ht="12.75">
      <c r="A21" s="19" t="s">
        <v>85</v>
      </c>
      <c r="B21" s="95"/>
      <c r="C21" s="96"/>
      <c r="D21" s="95"/>
      <c r="E21" s="44"/>
      <c r="F21" s="19"/>
    </row>
    <row r="22" spans="1:6" ht="12.75">
      <c r="A22" s="19" t="s">
        <v>86</v>
      </c>
      <c r="B22" s="37"/>
      <c r="C22" s="19"/>
      <c r="D22" s="19"/>
      <c r="E22" s="37"/>
      <c r="F22" s="19"/>
    </row>
    <row r="23" spans="1:6" ht="12.75">
      <c r="A23" s="10" t="s">
        <v>117</v>
      </c>
      <c r="B23" s="95"/>
      <c r="C23" s="96"/>
      <c r="D23" s="95"/>
      <c r="E23" s="42"/>
      <c r="F23" s="11"/>
    </row>
    <row r="24" spans="1:6" ht="12.75">
      <c r="A24" s="10" t="s">
        <v>87</v>
      </c>
      <c r="B24" s="97"/>
      <c r="C24" s="98"/>
      <c r="D24" s="97"/>
      <c r="E24" s="43"/>
      <c r="F24" s="11"/>
    </row>
    <row r="25" spans="1:6" ht="12.75">
      <c r="A25" s="10" t="s">
        <v>71</v>
      </c>
      <c r="B25" s="97"/>
      <c r="C25" s="98"/>
      <c r="D25" s="97"/>
      <c r="E25" s="43"/>
      <c r="F25" s="11"/>
    </row>
    <row r="26" spans="1:6" ht="12.75">
      <c r="A26" s="10" t="s">
        <v>89</v>
      </c>
      <c r="B26" s="97"/>
      <c r="C26" s="98"/>
      <c r="D26" s="97"/>
      <c r="E26" s="43"/>
      <c r="F26" s="11"/>
    </row>
    <row r="27" spans="1:6" ht="12.75">
      <c r="A27" s="10" t="s">
        <v>79</v>
      </c>
      <c r="B27" s="97"/>
      <c r="C27" s="98"/>
      <c r="D27" s="97"/>
      <c r="E27" s="43"/>
      <c r="F27" s="11"/>
    </row>
    <row r="28" spans="1:6" ht="12.75">
      <c r="A28" s="10" t="s">
        <v>80</v>
      </c>
      <c r="B28" s="97"/>
      <c r="C28" s="98"/>
      <c r="D28" s="97"/>
      <c r="E28" s="43"/>
      <c r="F28" s="11"/>
    </row>
    <row r="29" spans="1:6" ht="12.75">
      <c r="A29" s="10" t="s">
        <v>82</v>
      </c>
      <c r="B29" s="101"/>
      <c r="C29" s="100"/>
      <c r="D29" s="99"/>
      <c r="E29" s="43"/>
      <c r="F29" s="87"/>
    </row>
    <row r="30" spans="1:6" ht="12.75">
      <c r="A30" s="19" t="s">
        <v>123</v>
      </c>
      <c r="B30" s="102"/>
      <c r="C30" s="103"/>
      <c r="D30" s="104"/>
      <c r="E30" s="43"/>
      <c r="F30" s="11"/>
    </row>
    <row r="31" spans="1:6" ht="13.5" thickBot="1">
      <c r="A31" s="12" t="s">
        <v>84</v>
      </c>
      <c r="B31" s="92"/>
      <c r="C31" s="93"/>
      <c r="D31" s="94"/>
      <c r="E31" s="50"/>
      <c r="F31" s="11"/>
    </row>
    <row r="32" spans="1:6" ht="13.5" thickTop="1">
      <c r="A32" s="11"/>
      <c r="B32" s="34">
        <f>IF(B31="","",IF(B31=462000,"^ Correct!","^ Try again!"))</f>
      </c>
      <c r="C32" s="34">
        <f>IF(C31="","",IF(C31=471000,"^ Correct!","^ Try again!"))</f>
      </c>
      <c r="D32" s="34">
        <f>IF(D31="","",IF(D31=9000,"^ Correct!","^ Try again!"))</f>
      </c>
      <c r="E32" s="67"/>
      <c r="F32" s="11"/>
    </row>
    <row r="33" ht="12.75"/>
    <row r="34" spans="1:6" ht="12.75">
      <c r="A34" s="105" t="s">
        <v>98</v>
      </c>
      <c r="B34" s="11"/>
      <c r="C34" s="11"/>
      <c r="D34" s="11"/>
      <c r="E34" s="11"/>
      <c r="F34" s="11"/>
    </row>
    <row r="35" spans="1:6" ht="12.75">
      <c r="A35" s="105" t="s">
        <v>99</v>
      </c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 t="s">
        <v>100</v>
      </c>
      <c r="B37" s="11"/>
      <c r="C37" s="11"/>
      <c r="D37" s="11"/>
      <c r="E37" s="11"/>
      <c r="F37" s="11"/>
    </row>
    <row r="38" spans="1:6" ht="12.75">
      <c r="A38" s="11"/>
      <c r="B38" s="82" t="s">
        <v>6</v>
      </c>
      <c r="C38" s="82" t="s">
        <v>101</v>
      </c>
      <c r="D38" s="11"/>
      <c r="E38" s="11"/>
      <c r="F38" s="11"/>
    </row>
    <row r="39" spans="1:6" ht="12.75">
      <c r="A39" s="11" t="s">
        <v>106</v>
      </c>
      <c r="B39" s="106"/>
      <c r="C39" s="47"/>
      <c r="D39" s="11"/>
      <c r="E39" s="11"/>
      <c r="F39" s="11"/>
    </row>
    <row r="40" spans="1:6" ht="12.75">
      <c r="A40" s="11" t="s">
        <v>102</v>
      </c>
      <c r="B40" s="108"/>
      <c r="C40" s="48"/>
      <c r="D40" s="11"/>
      <c r="E40" s="11"/>
      <c r="F40" s="11"/>
    </row>
    <row r="41" spans="1:6" ht="13.5" thickBot="1">
      <c r="A41" s="11" t="s">
        <v>103</v>
      </c>
      <c r="B41" s="107"/>
      <c r="C41" s="49"/>
      <c r="D41" s="11"/>
      <c r="E41" s="11"/>
      <c r="F41" s="11"/>
    </row>
    <row r="42" spans="1:6" ht="13.5" thickTop="1">
      <c r="A42" s="11"/>
      <c r="B42" s="34">
        <f>IF(B41="","",IF(B41=48000,"^ Correct!","^ Try again!"))</f>
      </c>
      <c r="C42" s="109">
        <f>IF(C41="","",IF(AND(C41&gt;=2.66,C41&lt;=2.67),"Correct!","Try again!"))</f>
      </c>
      <c r="D42" s="11"/>
      <c r="E42" s="11"/>
      <c r="F42" s="11"/>
    </row>
    <row r="43" spans="1:6" ht="12.75">
      <c r="A43" s="11" t="s">
        <v>104</v>
      </c>
      <c r="B43" s="11"/>
      <c r="C43" s="11"/>
      <c r="D43" s="11"/>
      <c r="E43" s="11"/>
      <c r="F43" s="11"/>
    </row>
    <row r="44" spans="1:6" ht="12.75">
      <c r="A44" s="113"/>
      <c r="B44" s="113"/>
      <c r="C44" s="113"/>
      <c r="D44" s="113"/>
      <c r="E44" s="113"/>
      <c r="F44" s="11"/>
    </row>
    <row r="45" spans="1:6" ht="12.75">
      <c r="A45" s="112"/>
      <c r="B45" s="112"/>
      <c r="C45" s="112"/>
      <c r="D45" s="112"/>
      <c r="E45" s="112"/>
      <c r="F45" s="11"/>
    </row>
    <row r="46" spans="1:6" ht="12.75">
      <c r="A46" s="112"/>
      <c r="B46" s="112"/>
      <c r="C46" s="112"/>
      <c r="D46" s="112"/>
      <c r="E46" s="112"/>
      <c r="F46" s="11"/>
    </row>
    <row r="47" spans="1:6" ht="12.75">
      <c r="A47" s="112"/>
      <c r="B47" s="112"/>
      <c r="C47" s="112"/>
      <c r="D47" s="112"/>
      <c r="E47" s="112"/>
      <c r="F47" s="11"/>
    </row>
    <row r="48" spans="1:6" ht="12.75">
      <c r="A48" s="114"/>
      <c r="B48" s="114"/>
      <c r="C48" s="114"/>
      <c r="D48" s="114"/>
      <c r="E48" s="114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 t="s">
        <v>105</v>
      </c>
      <c r="B50" s="11"/>
      <c r="C50" s="11"/>
      <c r="D50" s="11"/>
      <c r="E50" s="11"/>
      <c r="F50" s="11"/>
    </row>
    <row r="51" spans="1:6" ht="12.75">
      <c r="A51" s="11"/>
      <c r="B51" s="82" t="s">
        <v>6</v>
      </c>
      <c r="C51" s="82" t="s">
        <v>101</v>
      </c>
      <c r="D51" s="11"/>
      <c r="E51" s="11"/>
      <c r="F51" s="11"/>
    </row>
    <row r="52" spans="1:6" ht="12.75">
      <c r="A52" s="11" t="s">
        <v>107</v>
      </c>
      <c r="B52" s="106"/>
      <c r="C52" s="47"/>
      <c r="D52" s="11"/>
      <c r="E52" s="11"/>
      <c r="F52" s="11"/>
    </row>
    <row r="53" spans="1:6" ht="12.75">
      <c r="A53" s="11" t="s">
        <v>124</v>
      </c>
      <c r="B53" s="108"/>
      <c r="C53" s="48"/>
      <c r="D53" s="11"/>
      <c r="E53" s="11"/>
      <c r="F53" s="11"/>
    </row>
    <row r="54" spans="1:6" ht="13.5" thickBot="1">
      <c r="A54" s="11" t="s">
        <v>108</v>
      </c>
      <c r="B54" s="107"/>
      <c r="C54" s="49"/>
      <c r="D54" s="11"/>
      <c r="E54" s="11"/>
      <c r="F54" s="11"/>
    </row>
    <row r="55" spans="1:6" ht="13.5" thickTop="1">
      <c r="A55" s="11"/>
      <c r="B55" s="34">
        <f>IF(B54="","",IF(B54=-15000,"^ Correct!","^ Try again!"))</f>
      </c>
      <c r="C55" s="109">
        <f>IF(C54="","",IF(AND(C54&gt;=-0.84,C54&lt;=-0.82),"Correct!","Try again!"))</f>
      </c>
      <c r="D55" s="11"/>
      <c r="E55" s="11"/>
      <c r="F55" s="11"/>
    </row>
    <row r="56" spans="1:6" ht="12.75">
      <c r="A56" s="11" t="s">
        <v>104</v>
      </c>
      <c r="B56" s="11"/>
      <c r="C56" s="11"/>
      <c r="D56" s="11"/>
      <c r="E56" s="11"/>
      <c r="F56" s="11"/>
    </row>
    <row r="57" spans="1:6" ht="12.75">
      <c r="A57" s="113"/>
      <c r="B57" s="113"/>
      <c r="C57" s="113"/>
      <c r="D57" s="113"/>
      <c r="E57" s="113"/>
      <c r="F57" s="11"/>
    </row>
    <row r="58" spans="1:6" ht="12.75">
      <c r="A58" s="112"/>
      <c r="B58" s="112"/>
      <c r="C58" s="112"/>
      <c r="D58" s="112"/>
      <c r="E58" s="112"/>
      <c r="F58" s="11"/>
    </row>
    <row r="59" spans="1:6" ht="12.75">
      <c r="A59" s="112"/>
      <c r="B59" s="112"/>
      <c r="C59" s="112"/>
      <c r="D59" s="112"/>
      <c r="E59" s="112"/>
      <c r="F59" s="11"/>
    </row>
    <row r="60" spans="1:6" ht="12.75">
      <c r="A60" s="46"/>
      <c r="B60" s="46"/>
      <c r="C60" s="46"/>
      <c r="D60" s="46"/>
      <c r="E60" s="46"/>
      <c r="F60" s="11"/>
    </row>
    <row r="61" spans="1:6" ht="12.75">
      <c r="A61" s="112"/>
      <c r="B61" s="112"/>
      <c r="C61" s="112"/>
      <c r="D61" s="112"/>
      <c r="E61" s="112"/>
      <c r="F61" s="11"/>
    </row>
    <row r="62" spans="1:6" ht="12.75">
      <c r="A62" s="112"/>
      <c r="B62" s="112"/>
      <c r="C62" s="112"/>
      <c r="D62" s="112"/>
      <c r="E62" s="112"/>
      <c r="F62" s="11"/>
    </row>
    <row r="63" spans="1:6" ht="12.75">
      <c r="A63" s="114"/>
      <c r="B63" s="114"/>
      <c r="C63" s="114"/>
      <c r="D63" s="114"/>
      <c r="E63" s="114"/>
      <c r="F63" s="11"/>
    </row>
    <row r="64" spans="1:6" ht="12.75">
      <c r="A64" s="11"/>
      <c r="B64" s="11"/>
      <c r="C64" s="11"/>
      <c r="D64" s="11"/>
      <c r="E64" s="11"/>
      <c r="F64" s="11"/>
    </row>
  </sheetData>
  <sheetProtection password="C690" sheet="1" objects="1" scenarios="1" selectLockedCells="1"/>
  <mergeCells count="14">
    <mergeCell ref="A63:E63"/>
    <mergeCell ref="A61:E61"/>
    <mergeCell ref="A48:E48"/>
    <mergeCell ref="A57:E57"/>
    <mergeCell ref="A58:E58"/>
    <mergeCell ref="A59:E59"/>
    <mergeCell ref="A7:E7"/>
    <mergeCell ref="A6:E6"/>
    <mergeCell ref="A5:E5"/>
    <mergeCell ref="A62:E62"/>
    <mergeCell ref="A44:E44"/>
    <mergeCell ref="A45:E45"/>
    <mergeCell ref="A46:E46"/>
    <mergeCell ref="A47:E47"/>
  </mergeCells>
  <dataValidations count="2">
    <dataValidation type="list" allowBlank="1" showInputMessage="1" showErrorMessage="1" sqref="E12 E14:E21 E24:E31">
      <formula1>"F, U"</formula1>
    </dataValidation>
    <dataValidation type="list" allowBlank="1" showInputMessage="1" showErrorMessage="1" sqref="E23">
      <formula1>"F, U, "</formula1>
    </dataValidation>
  </dataValidations>
  <printOptions horizontalCentered="1"/>
  <pageMargins left="0" right="0" top="0.83" bottom="0.25" header="0.85" footer="0.5"/>
  <pageSetup horizontalDpi="600" verticalDpi="600" orientation="portrait" r:id="rId3"/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7109375" style="0" bestFit="1" customWidth="1"/>
    <col min="2" max="3" width="11.28125" style="0" bestFit="1" customWidth="1"/>
    <col min="4" max="4" width="2.7109375" style="0" customWidth="1"/>
  </cols>
  <sheetData>
    <row r="1" spans="1:4" ht="12.75">
      <c r="A1" s="6" t="s">
        <v>125</v>
      </c>
      <c r="B1" s="6"/>
      <c r="C1" s="5"/>
      <c r="D1" s="5"/>
    </row>
    <row r="2" spans="1:4" ht="12.75">
      <c r="A2" s="6"/>
      <c r="B2" s="6"/>
      <c r="C2" s="5"/>
      <c r="D2" s="5"/>
    </row>
    <row r="3" spans="1:4" ht="12.75">
      <c r="A3" s="111" t="s">
        <v>116</v>
      </c>
      <c r="B3" s="111"/>
      <c r="C3" s="111"/>
      <c r="D3" s="12"/>
    </row>
    <row r="4" spans="1:4" ht="12.75">
      <c r="A4" s="111" t="s">
        <v>109</v>
      </c>
      <c r="B4" s="111"/>
      <c r="C4" s="111"/>
      <c r="D4" s="12"/>
    </row>
    <row r="5" spans="1:4" ht="12.75">
      <c r="A5" s="111" t="s">
        <v>129</v>
      </c>
      <c r="B5" s="111"/>
      <c r="C5" s="111"/>
      <c r="D5" s="12"/>
    </row>
    <row r="6" spans="1:4" ht="12.75">
      <c r="A6" s="12"/>
      <c r="B6" s="12"/>
      <c r="C6" s="12"/>
      <c r="D6" s="12"/>
    </row>
    <row r="7" spans="1:4" ht="12.75">
      <c r="A7" s="12" t="s">
        <v>65</v>
      </c>
      <c r="B7" s="13"/>
      <c r="C7" s="57">
        <v>3000000</v>
      </c>
      <c r="D7" s="12"/>
    </row>
    <row r="8" spans="1:4" ht="12.75">
      <c r="A8" s="12" t="s">
        <v>66</v>
      </c>
      <c r="B8" s="13"/>
      <c r="C8" s="13"/>
      <c r="D8" s="12"/>
    </row>
    <row r="9" spans="1:4" ht="12.75">
      <c r="A9" s="12" t="s">
        <v>67</v>
      </c>
      <c r="B9" s="57">
        <v>975000</v>
      </c>
      <c r="C9" s="13"/>
      <c r="D9" s="12"/>
    </row>
    <row r="10" spans="1:4" ht="12.75">
      <c r="A10" s="12" t="s">
        <v>68</v>
      </c>
      <c r="B10" s="55">
        <v>225000</v>
      </c>
      <c r="C10" s="13"/>
      <c r="D10" s="12"/>
    </row>
    <row r="11" spans="1:4" ht="12.75">
      <c r="A11" s="10" t="s">
        <v>69</v>
      </c>
      <c r="B11" s="59">
        <v>60000</v>
      </c>
      <c r="C11" s="21"/>
      <c r="D11" s="12"/>
    </row>
    <row r="12" spans="1:4" ht="12.75">
      <c r="A12" s="10" t="s">
        <v>117</v>
      </c>
      <c r="B12" s="59">
        <v>300000</v>
      </c>
      <c r="C12" s="21"/>
      <c r="D12" s="12"/>
    </row>
    <row r="13" spans="1:4" ht="12.75">
      <c r="A13" s="10" t="s">
        <v>118</v>
      </c>
      <c r="B13" s="59">
        <v>195000</v>
      </c>
      <c r="C13" s="21"/>
      <c r="D13" s="12"/>
    </row>
    <row r="14" spans="1:4" ht="12.75">
      <c r="A14" s="10" t="s">
        <v>71</v>
      </c>
      <c r="B14" s="84">
        <v>200000</v>
      </c>
      <c r="C14" s="84">
        <f>SUM(B9:B14)</f>
        <v>1955000</v>
      </c>
      <c r="D14" s="12"/>
    </row>
    <row r="15" spans="1:4" ht="12.75">
      <c r="A15" s="10" t="s">
        <v>73</v>
      </c>
      <c r="B15" s="21"/>
      <c r="C15" s="59">
        <f>C7-C14</f>
        <v>1045000</v>
      </c>
      <c r="D15" s="12"/>
    </row>
    <row r="16" spans="1:4" ht="12.75">
      <c r="A16" s="10" t="s">
        <v>74</v>
      </c>
      <c r="B16" s="21"/>
      <c r="C16" s="21"/>
      <c r="D16" s="12"/>
    </row>
    <row r="17" spans="1:4" ht="12.75">
      <c r="A17" s="10" t="s">
        <v>75</v>
      </c>
      <c r="B17" s="59">
        <v>75000</v>
      </c>
      <c r="C17" s="21"/>
      <c r="D17" s="12"/>
    </row>
    <row r="18" spans="1:4" ht="12.75">
      <c r="A18" s="10" t="s">
        <v>76</v>
      </c>
      <c r="B18" s="59">
        <v>105000</v>
      </c>
      <c r="C18" s="21"/>
      <c r="D18" s="12"/>
    </row>
    <row r="19" spans="1:4" ht="12.75">
      <c r="A19" s="10" t="s">
        <v>110</v>
      </c>
      <c r="B19" s="84">
        <v>250000</v>
      </c>
      <c r="C19" s="59">
        <f>SUM(B17:B19)</f>
        <v>430000</v>
      </c>
      <c r="D19" s="12"/>
    </row>
    <row r="20" spans="1:4" ht="12.75">
      <c r="A20" s="10" t="s">
        <v>78</v>
      </c>
      <c r="B20" s="21"/>
      <c r="C20" s="21"/>
      <c r="D20" s="12"/>
    </row>
    <row r="21" spans="1:4" ht="12.75">
      <c r="A21" s="10" t="s">
        <v>79</v>
      </c>
      <c r="B21" s="59">
        <v>125000</v>
      </c>
      <c r="C21" s="21"/>
      <c r="D21" s="12"/>
    </row>
    <row r="22" spans="1:4" ht="12.75">
      <c r="A22" s="10" t="s">
        <v>80</v>
      </c>
      <c r="B22" s="59">
        <v>241000</v>
      </c>
      <c r="C22" s="21"/>
      <c r="D22" s="12"/>
    </row>
    <row r="23" spans="1:4" ht="12.75">
      <c r="A23" s="10" t="s">
        <v>82</v>
      </c>
      <c r="B23" s="84">
        <v>90000</v>
      </c>
      <c r="C23" s="85">
        <f>SUM(B21:B23)</f>
        <v>456000</v>
      </c>
      <c r="D23" s="12"/>
    </row>
    <row r="24" spans="1:4" ht="13.5" thickBot="1">
      <c r="A24" s="12" t="s">
        <v>84</v>
      </c>
      <c r="B24" s="13"/>
      <c r="C24" s="58">
        <f>C15-C19-C23</f>
        <v>159000</v>
      </c>
      <c r="D24" s="12"/>
    </row>
    <row r="25" spans="1:4" ht="13.5" thickTop="1">
      <c r="A25" s="12"/>
      <c r="B25" s="12"/>
      <c r="C25" s="12"/>
      <c r="D25" s="12"/>
    </row>
    <row r="26" spans="1:4" ht="12.75">
      <c r="A26" s="12" t="s">
        <v>111</v>
      </c>
      <c r="B26" s="12"/>
      <c r="C26" s="12"/>
      <c r="D26" s="12"/>
    </row>
    <row r="27" spans="1:4" ht="12.75">
      <c r="A27" s="10" t="s">
        <v>112</v>
      </c>
      <c r="B27" s="59">
        <v>15000</v>
      </c>
      <c r="C27" s="10"/>
      <c r="D27" s="12"/>
    </row>
    <row r="28" spans="1:4" ht="12.75">
      <c r="A28" s="11"/>
      <c r="B28" s="12"/>
      <c r="C28" s="12"/>
      <c r="D28" s="12"/>
    </row>
    <row r="29" spans="1:4" ht="12.75">
      <c r="A29" s="111" t="s">
        <v>116</v>
      </c>
      <c r="B29" s="111"/>
      <c r="C29" s="111"/>
      <c r="D29" s="12"/>
    </row>
    <row r="30" spans="1:4" ht="12.75">
      <c r="A30" s="111" t="s">
        <v>88</v>
      </c>
      <c r="B30" s="111"/>
      <c r="C30" s="111"/>
      <c r="D30" s="12"/>
    </row>
    <row r="31" spans="1:4" ht="12.75">
      <c r="A31" s="111" t="s">
        <v>129</v>
      </c>
      <c r="B31" s="111"/>
      <c r="C31" s="111"/>
      <c r="D31" s="10"/>
    </row>
    <row r="32" spans="1:4" ht="12.75">
      <c r="A32" s="10"/>
      <c r="B32" s="10"/>
      <c r="C32" s="10"/>
      <c r="D32" s="10"/>
    </row>
    <row r="33" spans="1:4" ht="12.75">
      <c r="A33" s="10" t="s">
        <v>119</v>
      </c>
      <c r="B33" s="10"/>
      <c r="C33" s="57">
        <v>3648000</v>
      </c>
      <c r="D33" s="10"/>
    </row>
    <row r="34" spans="1:4" ht="12.75">
      <c r="A34" s="10" t="s">
        <v>66</v>
      </c>
      <c r="B34" s="10"/>
      <c r="C34" s="10"/>
      <c r="D34" s="10"/>
    </row>
    <row r="35" spans="1:4" ht="12.75">
      <c r="A35" s="12" t="s">
        <v>67</v>
      </c>
      <c r="B35" s="57">
        <v>1185000</v>
      </c>
      <c r="C35" s="13"/>
      <c r="D35" s="10"/>
    </row>
    <row r="36" spans="1:4" ht="12.75">
      <c r="A36" s="12" t="s">
        <v>68</v>
      </c>
      <c r="B36" s="55">
        <v>278000</v>
      </c>
      <c r="C36" s="13"/>
      <c r="D36" s="10"/>
    </row>
    <row r="37" spans="1:4" ht="12.75">
      <c r="A37" s="10" t="s">
        <v>69</v>
      </c>
      <c r="B37" s="59">
        <v>63000</v>
      </c>
      <c r="C37" s="21"/>
      <c r="D37" s="10"/>
    </row>
    <row r="38" spans="1:4" ht="12.75">
      <c r="A38" s="10" t="s">
        <v>94</v>
      </c>
      <c r="B38" s="59">
        <v>300000</v>
      </c>
      <c r="C38" s="21"/>
      <c r="D38" s="12"/>
    </row>
    <row r="39" spans="1:4" ht="12.75">
      <c r="A39" s="10" t="s">
        <v>120</v>
      </c>
      <c r="B39" s="59">
        <v>200500</v>
      </c>
      <c r="C39" s="21"/>
      <c r="D39" s="12"/>
    </row>
    <row r="40" spans="1:4" ht="12.75">
      <c r="A40" s="10" t="s">
        <v>71</v>
      </c>
      <c r="B40" s="84">
        <v>210000</v>
      </c>
      <c r="C40" s="84">
        <f>SUM(B35:B40)</f>
        <v>2236500</v>
      </c>
      <c r="D40" s="10"/>
    </row>
    <row r="41" spans="1:4" ht="12.75">
      <c r="A41" s="10" t="s">
        <v>73</v>
      </c>
      <c r="B41" s="21"/>
      <c r="C41" s="59">
        <f>C33-C40</f>
        <v>1411500</v>
      </c>
      <c r="D41" s="10"/>
    </row>
    <row r="42" spans="1:4" ht="12.75">
      <c r="A42" s="10" t="s">
        <v>74</v>
      </c>
      <c r="B42" s="21"/>
      <c r="C42" s="21"/>
      <c r="D42" s="10"/>
    </row>
    <row r="43" spans="1:4" ht="12.75">
      <c r="A43" s="10" t="s">
        <v>75</v>
      </c>
      <c r="B43" s="59">
        <v>87500</v>
      </c>
      <c r="C43" s="21"/>
      <c r="D43" s="10"/>
    </row>
    <row r="44" spans="1:4" ht="12.75">
      <c r="A44" s="10" t="s">
        <v>76</v>
      </c>
      <c r="B44" s="59">
        <v>118500</v>
      </c>
      <c r="C44" s="21"/>
      <c r="D44" s="10"/>
    </row>
    <row r="45" spans="1:4" ht="12.75">
      <c r="A45" s="10" t="s">
        <v>90</v>
      </c>
      <c r="B45" s="84">
        <v>268000</v>
      </c>
      <c r="C45" s="59">
        <f>SUM(B43:B45)</f>
        <v>474000</v>
      </c>
      <c r="D45" s="10"/>
    </row>
    <row r="46" spans="1:4" ht="12.75">
      <c r="A46" s="10" t="s">
        <v>78</v>
      </c>
      <c r="B46" s="21"/>
      <c r="C46" s="21"/>
      <c r="D46" s="10"/>
    </row>
    <row r="47" spans="1:4" ht="12.75">
      <c r="A47" s="10" t="s">
        <v>79</v>
      </c>
      <c r="B47" s="59">
        <v>132000</v>
      </c>
      <c r="C47" s="21"/>
      <c r="D47" s="10"/>
    </row>
    <row r="48" spans="1:4" ht="12.75">
      <c r="A48" s="10" t="s">
        <v>80</v>
      </c>
      <c r="B48" s="59">
        <v>241000</v>
      </c>
      <c r="C48" s="21"/>
      <c r="D48" s="10"/>
    </row>
    <row r="49" spans="1:4" ht="12.75">
      <c r="A49" s="10" t="s">
        <v>82</v>
      </c>
      <c r="B49" s="84">
        <v>93500</v>
      </c>
      <c r="C49" s="85">
        <f>SUM(B47:B49)</f>
        <v>466500</v>
      </c>
      <c r="D49" s="10"/>
    </row>
    <row r="50" spans="1:4" ht="13.5" thickBot="1">
      <c r="A50" s="12" t="s">
        <v>84</v>
      </c>
      <c r="B50" s="13"/>
      <c r="C50" s="58">
        <f>C41-C45-C49</f>
        <v>471000</v>
      </c>
      <c r="D50" s="10"/>
    </row>
    <row r="51" spans="1:4" ht="13.5" thickTop="1">
      <c r="A51" s="10"/>
      <c r="B51" s="10"/>
      <c r="C51" s="10"/>
      <c r="D51" s="10"/>
    </row>
    <row r="52" spans="1:4" ht="12.75">
      <c r="A52" s="9" t="s">
        <v>56</v>
      </c>
      <c r="B52" s="10"/>
      <c r="C52" s="19"/>
      <c r="D52" s="10"/>
    </row>
    <row r="53" spans="1:4" ht="12.75">
      <c r="A53" s="10" t="s">
        <v>95</v>
      </c>
      <c r="B53" s="11"/>
      <c r="C53" s="10"/>
      <c r="D53" s="10"/>
    </row>
    <row r="54" spans="1:4" ht="12.75">
      <c r="A54" s="10" t="s">
        <v>96</v>
      </c>
      <c r="B54" s="57">
        <v>36000</v>
      </c>
      <c r="C54" s="10" t="s">
        <v>33</v>
      </c>
      <c r="D54" s="19"/>
    </row>
    <row r="55" spans="1:4" ht="12.75">
      <c r="A55" s="12" t="s">
        <v>97</v>
      </c>
      <c r="B55" s="86">
        <v>9000</v>
      </c>
      <c r="C55" s="10" t="s">
        <v>34</v>
      </c>
      <c r="D55" s="19"/>
    </row>
    <row r="56" spans="1:4" ht="12.75">
      <c r="A56" s="19"/>
      <c r="B56" s="19"/>
      <c r="C56" s="19"/>
      <c r="D56" s="19"/>
    </row>
  </sheetData>
  <mergeCells count="6">
    <mergeCell ref="A4:C4"/>
    <mergeCell ref="A3:C3"/>
    <mergeCell ref="A31:C31"/>
    <mergeCell ref="A30:C30"/>
    <mergeCell ref="A29:C29"/>
    <mergeCell ref="A5:C5"/>
  </mergeCells>
  <printOptions horizontalCentered="1"/>
  <pageMargins left="0.75" right="0.75" top="0.47" bottom="0.22" header="0.65" footer="0.2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2009-11-10T19:33:30Z</cp:lastPrinted>
  <dcterms:created xsi:type="dcterms:W3CDTF">2001-04-06T17:09:55Z</dcterms:created>
  <dcterms:modified xsi:type="dcterms:W3CDTF">2009-11-13T22:03:54Z</dcterms:modified>
  <cp:category/>
  <cp:version/>
  <cp:contentType/>
  <cp:contentStatus/>
</cp:coreProperties>
</file>